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4235" windowHeight="8640" tabRatio="956"/>
  </bookViews>
  <sheets>
    <sheet name="Информация за 2015 год" sheetId="10" r:id="rId1"/>
    <sheet name="Баланс эл.мощности" sheetId="1" r:id="rId2"/>
    <sheet name="Баланс эл. энергии" sheetId="6" r:id="rId3"/>
    <sheet name="Потери в сети" sheetId="7" r:id="rId4"/>
    <sheet name="Затраты на потери" sheetId="2" r:id="rId5"/>
    <sheet name="Техническое состояние сетей" sheetId="5" r:id="rId6"/>
    <sheet name="Техническое состояние сетей " sheetId="9" r:id="rId7"/>
    <sheet name="План ремонта оборудования " sheetId="3" r:id="rId8"/>
    <sheet name="Заявки на тех.присоединение" sheetId="4" r:id="rId9"/>
    <sheet name="мероприятия по снижению потерь" sheetId="8" r:id="rId10"/>
    <sheet name="инвест программы" sheetId="11" r:id="rId11"/>
  </sheets>
  <externalReferences>
    <externalReference r:id="rId12"/>
    <externalReference r:id="rId13"/>
    <externalReference r:id="rId14"/>
  </externalReferences>
  <definedNames>
    <definedName name="_xlnm.Print_Area" localSheetId="2">'Баланс эл. энергии'!$A$2:$I$29</definedName>
    <definedName name="_xlnm.Print_Area" localSheetId="1">'Баланс эл.мощности'!#REF!</definedName>
    <definedName name="_xlnm.Print_Area" localSheetId="3">'Потери в сети'!#REF!</definedName>
  </definedNames>
  <calcPr calcId="125725"/>
</workbook>
</file>

<file path=xl/calcChain.xml><?xml version="1.0" encoding="utf-8"?>
<calcChain xmlns="http://schemas.openxmlformats.org/spreadsheetml/2006/main">
  <c r="A1" i="1"/>
  <c r="B1"/>
  <c r="F8"/>
  <c r="F7" s="1"/>
  <c r="F18" s="1"/>
  <c r="G8"/>
  <c r="G7" s="1"/>
  <c r="H8"/>
  <c r="H7" s="1"/>
  <c r="I8"/>
  <c r="I7" s="1"/>
  <c r="E16"/>
  <c r="E7" s="1"/>
  <c r="E17"/>
  <c r="F20"/>
  <c r="F28" s="1"/>
  <c r="E21"/>
  <c r="E26"/>
  <c r="G28"/>
  <c r="D29" i="2"/>
  <c r="C29"/>
  <c r="D28"/>
  <c r="C28"/>
  <c r="E27"/>
  <c r="B27"/>
  <c r="B28" s="1"/>
  <c r="D26"/>
  <c r="C26"/>
  <c r="E26" s="1"/>
  <c r="E25"/>
  <c r="B25"/>
  <c r="B26" s="1"/>
  <c r="D24"/>
  <c r="C24"/>
  <c r="E23"/>
  <c r="B23"/>
  <c r="B24" s="1"/>
  <c r="D22"/>
  <c r="C22"/>
  <c r="E21"/>
  <c r="B21"/>
  <c r="B22" s="1"/>
  <c r="D20"/>
  <c r="C20"/>
  <c r="E19"/>
  <c r="B19"/>
  <c r="B20" s="1"/>
  <c r="D18"/>
  <c r="C18"/>
  <c r="E18" s="1"/>
  <c r="B18"/>
  <c r="E17"/>
  <c r="B17"/>
  <c r="D16"/>
  <c r="C16"/>
  <c r="E15"/>
  <c r="B15"/>
  <c r="B16" s="1"/>
  <c r="D14"/>
  <c r="C14"/>
  <c r="E14" s="1"/>
  <c r="E13"/>
  <c r="B13"/>
  <c r="B14" s="1"/>
  <c r="D12"/>
  <c r="C12"/>
  <c r="E11"/>
  <c r="B11"/>
  <c r="B12" s="1"/>
  <c r="D10"/>
  <c r="C10"/>
  <c r="E9"/>
  <c r="B9"/>
  <c r="B10" s="1"/>
  <c r="D8"/>
  <c r="E8" s="1"/>
  <c r="C8"/>
  <c r="E7"/>
  <c r="B7"/>
  <c r="B8" s="1"/>
  <c r="D6"/>
  <c r="D30" s="1"/>
  <c r="D31" s="1"/>
  <c r="C6"/>
  <c r="E5"/>
  <c r="B5"/>
  <c r="B29" s="1"/>
  <c r="E24" l="1"/>
  <c r="E10"/>
  <c r="E28" i="1"/>
  <c r="E18"/>
  <c r="I18"/>
  <c r="I20"/>
  <c r="I28" s="1"/>
  <c r="H20"/>
  <c r="H28" s="1"/>
  <c r="H18"/>
  <c r="E29" i="2"/>
  <c r="E12"/>
  <c r="E28"/>
  <c r="B6"/>
  <c r="B30" s="1"/>
  <c r="B31" s="1"/>
  <c r="E16"/>
  <c r="C30"/>
  <c r="E30" s="1"/>
  <c r="J31" s="1"/>
  <c r="E20"/>
  <c r="E22"/>
  <c r="C31"/>
  <c r="E6"/>
  <c r="G25" i="7"/>
  <c r="H11"/>
  <c r="G11"/>
  <c r="F11"/>
  <c r="F25" s="1"/>
  <c r="E11"/>
  <c r="E25" s="1"/>
  <c r="B1"/>
  <c r="A1"/>
  <c r="H25" l="1"/>
  <c r="I25" s="1"/>
  <c r="G28" i="6"/>
  <c r="J21"/>
  <c r="E21"/>
  <c r="J17"/>
  <c r="I17"/>
  <c r="J16"/>
  <c r="J7" s="1"/>
  <c r="E16"/>
  <c r="E7" s="1"/>
  <c r="I8"/>
  <c r="I7" s="1"/>
  <c r="V8"/>
  <c r="V7" s="1"/>
  <c r="U8"/>
  <c r="S8"/>
  <c r="S7" s="1"/>
  <c r="R8"/>
  <c r="R7" s="1"/>
  <c r="Q8"/>
  <c r="Q7" s="1"/>
  <c r="P8"/>
  <c r="P7" s="1"/>
  <c r="N8"/>
  <c r="N7" s="1"/>
  <c r="N18" s="1"/>
  <c r="M8"/>
  <c r="M7" s="1"/>
  <c r="L8"/>
  <c r="L7" s="1"/>
  <c r="K8"/>
  <c r="K7" s="1"/>
  <c r="H8"/>
  <c r="H7" s="1"/>
  <c r="G8"/>
  <c r="G7" s="1"/>
  <c r="F8"/>
  <c r="F7" s="1"/>
  <c r="O7"/>
  <c r="B1"/>
  <c r="A1"/>
  <c r="J29" l="1"/>
  <c r="X13"/>
  <c r="X8" s="1"/>
  <c r="W16"/>
  <c r="J18"/>
  <c r="I20"/>
  <c r="I28" s="1"/>
  <c r="X26"/>
  <c r="E26"/>
  <c r="X16"/>
  <c r="I18"/>
  <c r="W11"/>
  <c r="W8" s="1"/>
  <c r="V26"/>
  <c r="V28" s="1"/>
  <c r="E17"/>
  <c r="E29" s="1"/>
  <c r="N20"/>
  <c r="N28" s="1"/>
  <c r="F18"/>
  <c r="H18"/>
  <c r="H20"/>
  <c r="H28" s="1"/>
  <c r="K20"/>
  <c r="K28" s="1"/>
  <c r="K18"/>
  <c r="U16"/>
  <c r="W21"/>
  <c r="X21"/>
  <c r="M20"/>
  <c r="M28" s="1"/>
  <c r="M18"/>
  <c r="F20"/>
  <c r="F28" s="1"/>
  <c r="U26"/>
  <c r="L26"/>
  <c r="W26"/>
  <c r="L28" i="1"/>
  <c r="J26"/>
  <c r="J21"/>
  <c r="K20"/>
  <c r="K28" s="1"/>
  <c r="J17"/>
  <c r="J16"/>
  <c r="J7" s="1"/>
  <c r="N8"/>
  <c r="N7" s="1"/>
  <c r="M8"/>
  <c r="M7" s="1"/>
  <c r="M20" s="1"/>
  <c r="M28" s="1"/>
  <c r="L8"/>
  <c r="L7" s="1"/>
  <c r="K8"/>
  <c r="K7" s="1"/>
  <c r="K18" s="1"/>
  <c r="W7" i="6" l="1"/>
  <c r="X7"/>
  <c r="E18"/>
  <c r="J18" i="1"/>
  <c r="N18"/>
  <c r="N20"/>
  <c r="N28" s="1"/>
  <c r="J28"/>
  <c r="M18"/>
  <c r="X17" i="6"/>
  <c r="T16"/>
  <c r="T7" s="1"/>
  <c r="U7"/>
  <c r="T21"/>
  <c r="W17"/>
  <c r="L28"/>
  <c r="J26"/>
  <c r="T26"/>
  <c r="U17"/>
  <c r="X20" l="1"/>
  <c r="X28" s="1"/>
  <c r="X18"/>
  <c r="W18"/>
  <c r="W20"/>
  <c r="W28" s="1"/>
  <c r="T17"/>
  <c r="T29" s="1"/>
  <c r="U18"/>
  <c r="U20"/>
  <c r="U28" s="1"/>
  <c r="F12" i="5"/>
  <c r="F10"/>
  <c r="F9"/>
  <c r="F14"/>
  <c r="F13"/>
  <c r="F11"/>
  <c r="F8"/>
  <c r="F7"/>
  <c r="T18" i="6" l="1"/>
</calcChain>
</file>

<file path=xl/sharedStrings.xml><?xml version="1.0" encoding="utf-8"?>
<sst xmlns="http://schemas.openxmlformats.org/spreadsheetml/2006/main" count="700" uniqueCount="382">
  <si>
    <t>Баланс электрической энергии по сетям ВН, СН1, СН2, и НН</t>
  </si>
  <si>
    <t>№ п.п.</t>
  </si>
  <si>
    <t>Показатели</t>
  </si>
  <si>
    <t>Всего</t>
  </si>
  <si>
    <t>ВН</t>
  </si>
  <si>
    <t>СН1</t>
  </si>
  <si>
    <t>СН2</t>
  </si>
  <si>
    <t>НН</t>
  </si>
  <si>
    <t>1.</t>
  </si>
  <si>
    <t xml:space="preserve">Поступление эл.энергии в сеть , ВСЕГО </t>
  </si>
  <si>
    <t>L1</t>
  </si>
  <si>
    <t>1.1.</t>
  </si>
  <si>
    <t>из смежной сети, всего</t>
  </si>
  <si>
    <t>L1.1</t>
  </si>
  <si>
    <t xml:space="preserve">    в том числе из сети</t>
  </si>
  <si>
    <t>МСК</t>
  </si>
  <si>
    <t>L1.1.1</t>
  </si>
  <si>
    <t>L1.1.2</t>
  </si>
  <si>
    <t>L1.1.3</t>
  </si>
  <si>
    <t>L1.1.4</t>
  </si>
  <si>
    <t>1.2.</t>
  </si>
  <si>
    <t xml:space="preserve">от электростанций ПЭ </t>
  </si>
  <si>
    <t>L1.2</t>
  </si>
  <si>
    <t>1.3.</t>
  </si>
  <si>
    <t>от других поставщиков (в т.ч. с оптового рынка)</t>
  </si>
  <si>
    <t>L1.3</t>
  </si>
  <si>
    <t>1.4.</t>
  </si>
  <si>
    <t xml:space="preserve">поступление эл. энергии от других организаций </t>
  </si>
  <si>
    <t>L1.4</t>
  </si>
  <si>
    <t>2.</t>
  </si>
  <si>
    <t xml:space="preserve">Потери электроэнергии в сети </t>
  </si>
  <si>
    <t>L2</t>
  </si>
  <si>
    <t>то же в % (п.1.1/п.1.3)</t>
  </si>
  <si>
    <t>L2.1</t>
  </si>
  <si>
    <t>3.</t>
  </si>
  <si>
    <t>Расход электроэнергии на произв и хознужды</t>
  </si>
  <si>
    <t>L3</t>
  </si>
  <si>
    <t>4.</t>
  </si>
  <si>
    <t xml:space="preserve">Полезный отпуск из сети </t>
  </si>
  <si>
    <t>L4</t>
  </si>
  <si>
    <t>4.1.</t>
  </si>
  <si>
    <t>L4.1</t>
  </si>
  <si>
    <t>из них:</t>
  </si>
  <si>
    <t>потребителям, присоединенным к центру питания на генераторном напряжении</t>
  </si>
  <si>
    <t>L4.1.1</t>
  </si>
  <si>
    <t>потребителям присоединенным к сетям МСК (последняя миля)</t>
  </si>
  <si>
    <t>L4.1.2</t>
  </si>
  <si>
    <t>4.2.</t>
  </si>
  <si>
    <t>потребителям оптового рынка</t>
  </si>
  <si>
    <t>L4.2</t>
  </si>
  <si>
    <t>4.3.</t>
  </si>
  <si>
    <t>L4.3</t>
  </si>
  <si>
    <t>4.4.</t>
  </si>
  <si>
    <t>сальдо переток в сопредельные регионы</t>
  </si>
  <si>
    <t>L4.4</t>
  </si>
  <si>
    <t>5.</t>
  </si>
  <si>
    <t>проверка</t>
  </si>
  <si>
    <t>L5</t>
  </si>
  <si>
    <t>услуги по передаче электроэнергии</t>
  </si>
  <si>
    <t xml:space="preserve">в т.ч. собственное потребление </t>
  </si>
  <si>
    <t>март</t>
  </si>
  <si>
    <t>май</t>
  </si>
  <si>
    <t>июнь</t>
  </si>
  <si>
    <t>июль</t>
  </si>
  <si>
    <t xml:space="preserve">     наименование</t>
  </si>
  <si>
    <t>вид ремонта</t>
  </si>
  <si>
    <t>месяц</t>
  </si>
  <si>
    <t xml:space="preserve">          сетей</t>
  </si>
  <si>
    <t>январь</t>
  </si>
  <si>
    <t>февраль</t>
  </si>
  <si>
    <t>апрель</t>
  </si>
  <si>
    <t>август</t>
  </si>
  <si>
    <t>сентябрь</t>
  </si>
  <si>
    <t>октябрь</t>
  </si>
  <si>
    <t>ноябрь</t>
  </si>
  <si>
    <t>декабрь</t>
  </si>
  <si>
    <t>ИТОГО</t>
  </si>
  <si>
    <t>выключатель 110 кВ</t>
  </si>
  <si>
    <t>текущий</t>
  </si>
  <si>
    <t>шт</t>
  </si>
  <si>
    <t xml:space="preserve"> -</t>
  </si>
  <si>
    <t>выключатель 220 кВ</t>
  </si>
  <si>
    <t>выключатель масляный  6 кВ</t>
  </si>
  <si>
    <t>ВН-6 кВ</t>
  </si>
  <si>
    <t>РВ, РВз - 6 кВ</t>
  </si>
  <si>
    <t>трансформатор силовой 110 кВ</t>
  </si>
  <si>
    <t>трансформатор силовой 220 кВ</t>
  </si>
  <si>
    <t xml:space="preserve"> - </t>
  </si>
  <si>
    <t>реактор 6 кВ / 35 кВ</t>
  </si>
  <si>
    <t>рубильник 0,4 кВ</t>
  </si>
  <si>
    <t>автоматический выключатель 0,4 кВ</t>
  </si>
  <si>
    <t>-</t>
  </si>
  <si>
    <t>№</t>
  </si>
  <si>
    <t>кол-во заявок</t>
  </si>
  <si>
    <t>наименование участка эл.сети, напряжение, кВ</t>
  </si>
  <si>
    <t>наименование абонента</t>
  </si>
  <si>
    <t>№ договора на технологическое присоединение, дата заключения</t>
  </si>
  <si>
    <t>стоимость по договору, руб</t>
  </si>
  <si>
    <t>(без НДС)</t>
  </si>
  <si>
    <t>аннулированные заявки на технологические присоединения</t>
  </si>
  <si>
    <t xml:space="preserve">ГПП-2 «Северская» 110/6 кВ </t>
  </si>
  <si>
    <t>РУ-6кВ</t>
  </si>
  <si>
    <t>ЗАО «Компания «Пиастрелла»</t>
  </si>
  <si>
    <t>3200 кВт</t>
  </si>
  <si>
    <t>117/5-106/1301 от 27.07.2012</t>
  </si>
  <si>
    <t>Расчёт технологического расхода электрической энергии (потерь) в электрических сетях</t>
  </si>
  <si>
    <t>Условно-постоянные потери</t>
  </si>
  <si>
    <t>МКВтч</t>
  </si>
  <si>
    <t>Потери электроэнергии в шунтирующих реакторах (ШР)и соединительных проводах и сборных шинах распределительных устройств подстанций (СППС)</t>
  </si>
  <si>
    <t>Потери электроэнергии в синхронных компенсаторах</t>
  </si>
  <si>
    <t>Потери электроэнергии в статических компенсирующих устройствах - батареях статических конденсаторов (БК) и статических тиристорных компенсаторах (СТК)</t>
  </si>
  <si>
    <t>Потери электроэнергии в вентильных разрядниках (РВ), ограничителях перенапряжений (ОПН), измерительных трансформаторах тока (ТТ)и напряжения (ТН) и устройствах присоединения ВЧ связи (УПВЧ)</t>
  </si>
  <si>
    <t>L1.5</t>
  </si>
  <si>
    <t>Потери электроэнергии на корону</t>
  </si>
  <si>
    <t>L1.6</t>
  </si>
  <si>
    <t>Потери электроэнергии от токов утечки по изоляторам воздушных линий</t>
  </si>
  <si>
    <t>L1.7</t>
  </si>
  <si>
    <t>Расход электроэнергии на плавку гололеда</t>
  </si>
  <si>
    <t>L1.8</t>
  </si>
  <si>
    <t>Потери электроэнергии в изоляции силовых кабелей</t>
  </si>
  <si>
    <t>L1.9</t>
  </si>
  <si>
    <t>Расход электроэнергии на собственные нужды (СН) подстанций</t>
  </si>
  <si>
    <t>L1.10</t>
  </si>
  <si>
    <t>Условно переменные потери</t>
  </si>
  <si>
    <t>Нагрузочные потери электроэнергии</t>
  </si>
  <si>
    <t>Потери электроэнергии   обусловленные допустимой    погрешностью    системы учета    электроэнергии</t>
  </si>
  <si>
    <t>Итого:</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</si>
  <si>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</si>
  <si>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</si>
  <si>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</si>
  <si>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</si>
  <si>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</si>
  <si>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</si>
  <si>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</si>
  <si>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</si>
  <si>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ПС 220 кВ СТЗ 220/35/10 кВ</t>
  </si>
  <si>
    <t>ГПП-1 «Агат» 110/6 кВ</t>
  </si>
  <si>
    <t>2х40</t>
  </si>
  <si>
    <t>ГПП-2 «Северская» 110/6 кВ</t>
  </si>
  <si>
    <t>ГПП-4 «Комплекс» 110/10 кВ</t>
  </si>
  <si>
    <t>ПС № 3  6 кВ</t>
  </si>
  <si>
    <t>ПС ЦРП  6 кВ</t>
  </si>
  <si>
    <t>ПС Литейная  6 кВ</t>
  </si>
  <si>
    <t>ед. измерения</t>
  </si>
  <si>
    <t xml:space="preserve">Потери электроэнергии холостого хода в силовом
трансформаторе   (автотрансформаторе) </t>
  </si>
  <si>
    <t>1</t>
  </si>
  <si>
    <t>3</t>
  </si>
  <si>
    <t>1.1</t>
  </si>
  <si>
    <t>1.2</t>
  </si>
  <si>
    <t>1.3</t>
  </si>
  <si>
    <t>1.4</t>
  </si>
  <si>
    <t>1.5</t>
  </si>
  <si>
    <t>1.6</t>
  </si>
  <si>
    <t>1.7</t>
  </si>
  <si>
    <t>1.8</t>
  </si>
  <si>
    <t>1.9</t>
  </si>
  <si>
    <t>1.10</t>
  </si>
  <si>
    <t>2.1</t>
  </si>
  <si>
    <t>Перечень</t>
  </si>
  <si>
    <t xml:space="preserve">мероприятий по снижению размеров потерь </t>
  </si>
  <si>
    <t>наименование мероприятия</t>
  </si>
  <si>
    <t>срок  исполнения</t>
  </si>
  <si>
    <t>источники финансирования</t>
  </si>
  <si>
    <t>Мероприятия отсутствуют</t>
  </si>
  <si>
    <t>2011 г.</t>
  </si>
  <si>
    <t>2012 г.</t>
  </si>
  <si>
    <t>2013 г.</t>
  </si>
  <si>
    <t>2014 г.</t>
  </si>
  <si>
    <t>организация</t>
  </si>
  <si>
    <t>Дата и время отключения</t>
  </si>
  <si>
    <t>Причина аварии</t>
  </si>
  <si>
    <t>мероприятия по устранению аварии</t>
  </si>
  <si>
    <t>Подстанция, наименование фидера</t>
  </si>
  <si>
    <t>объем недопос-тавленной энергии, кВт.ч.</t>
  </si>
  <si>
    <t xml:space="preserve">Информация  субъекта оптового и розничного </t>
  </si>
  <si>
    <t xml:space="preserve">рынков электрической энергии </t>
  </si>
  <si>
    <t xml:space="preserve">  Двуставочный тариф</t>
  </si>
  <si>
    <t>размещено на интернет-портале правовой информации Свердловской области (www/pravo.gov66.ru)</t>
  </si>
  <si>
    <t>2. Уровень нормативных потерь</t>
  </si>
  <si>
    <t xml:space="preserve">3. Перечень зон деятельности </t>
  </si>
  <si>
    <t>4. Условия договоров на передачу электроэнергии</t>
  </si>
  <si>
    <t>Тариф на услуги по передаче электрической энергии для взаимозачетов между сетевыми организациями, ежегодно утверждается  постановлением РЭК Свердловской области в соответствии с ФЗ от 14.04.1995 № 41-ФЗ «О государственном регулировании тарифов на электрическую и тепловую энергию в Российской Федерации» и публикуется в «Областной газете».</t>
  </si>
  <si>
    <t xml:space="preserve"> </t>
  </si>
  <si>
    <t>5. Условия договоров по технологическому присоединению</t>
  </si>
  <si>
    <t>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</si>
  <si>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</si>
  <si>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</si>
  <si>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</si>
  <si>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</si>
  <si>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</si>
  <si>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</si>
  <si>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</si>
  <si>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</si>
  <si>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</si>
  <si>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</si>
  <si>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</si>
  <si>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</si>
  <si>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</si>
  <si>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</si>
  <si>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</si>
  <si>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</si>
  <si>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</si>
  <si>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</si>
  <si>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r>
      <t xml:space="preserve">Направляем Вам заявку на технологическое присоединение в связи с увеличением присоединяемой мощности на </t>
    </r>
    <r>
      <rPr>
        <u/>
        <sz val="12"/>
        <rFont val="Times New Roman"/>
        <family val="1"/>
        <charset val="204"/>
      </rPr>
      <t xml:space="preserve">       к</t>
    </r>
    <r>
      <rPr>
        <sz val="12"/>
        <rFont val="Times New Roman"/>
        <family val="1"/>
        <charset val="204"/>
      </rPr>
      <t>Вт:</t>
    </r>
  </si>
  <si>
    <t>Юридический адрес:</t>
  </si>
  <si>
    <t>ИНН</t>
  </si>
  <si>
    <t>КПП</t>
  </si>
  <si>
    <t>ОКПО –</t>
  </si>
  <si>
    <t>ОКВЭД –</t>
  </si>
  <si>
    <t>Расчетный счет</t>
  </si>
  <si>
    <t>Кор.счет</t>
  </si>
  <si>
    <t>БИК</t>
  </si>
  <si>
    <t>количество, мощность генераторов и присоединяемых к сети трансформаторов</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</si>
  <si>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</si>
  <si>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</si>
  <si>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</si>
  <si>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</si>
  <si>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</si>
  <si>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</si>
  <si>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</si>
  <si>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 xml:space="preserve">1. Реквизиты: </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</si>
  <si>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</si>
  <si>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</si>
  <si>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</si>
  <si>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</si>
  <si>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</si>
  <si>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</si>
  <si>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</si>
  <si>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</si>
  <si>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проектирование</t>
  </si>
  <si>
    <t>ввод в эксплуатацию</t>
  </si>
  <si>
    <t>10. Сроки проектирования и поэтапного введения в эксплуатацию энергопринимающих устройств (в том числе по этапам и очередям)</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</si>
  <si>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</si>
  <si>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Заявитель</t>
  </si>
  <si>
    <t>Объем предоставления данных: по Приложению 1</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</si>
  <si>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</si>
  <si>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</si>
  <si>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</si>
  <si>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</si>
  <si>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</si>
  <si>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</si>
  <si>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</si>
  <si>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</si>
  <si>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Процедура приобретения электроэнергии</t>
  </si>
  <si>
    <t>По условиям договора:</t>
  </si>
  <si>
    <t xml:space="preserve">Ориентировочные заявки на электропотребление и мощность, необходимые на  следующий     год (с месячной разбивкой)  предоставляются не позднее 15 марта текущего года.  </t>
  </si>
  <si>
    <r>
      <t>3.</t>
    </r>
    <r>
      <rPr>
        <sz val="7"/>
        <rFont val="Times New Roman"/>
        <family val="1"/>
        <charset val="204"/>
      </rPr>
      <t xml:space="preserve">      </t>
    </r>
    <r>
      <rPr>
        <sz val="12"/>
        <rFont val="Times New Roman"/>
        <family val="1"/>
        <charset val="204"/>
      </rPr>
      <t>Объем потребления энергии (мощности) за расчетный период равный одному календарному месяцу определяется по показаниям расчетных счетчиков энергии (мощности), перечисленных в «Перечне точек поставки и средств измерений». При установке расчетных средств коммерческого учета энергии (мощности) не на границе раздела электрических сетей по балансовой принадлежности, объем учтенной счетчиками энергии (мощности) увеличивается (уменьшается) на величину потерь до границы балансовой принадлежности. Величины потерь определяются расчетным путем.</t>
    </r>
  </si>
  <si>
    <t>При временном нарушении работы приборов коммерческого учета объем потребленной энергии (мощности) с момента последнего снятия показаний приборов коммерческого учета и до восстановления их работы определяется по договорной величине, с последующим перерасчетом по среднесуточному расходу предыдущего и последующего расчетных периодов.</t>
  </si>
  <si>
    <r>
      <t>6.</t>
    </r>
    <r>
      <rPr>
        <sz val="7"/>
        <rFont val="Times New Roman"/>
        <family val="1"/>
        <charset val="204"/>
      </rPr>
      <t xml:space="preserve">      </t>
    </r>
    <r>
      <rPr>
        <sz val="12"/>
        <rFont val="Times New Roman"/>
        <family val="1"/>
        <charset val="204"/>
      </rPr>
      <t>Ежемесячно на основании «Сводного акта первичного учета сальдо перетоков электроэнергии» ОАО «ЭК «Восток» оформляет «Акт приема-передачи электрической энергии и направляет его ОАО «СТЗ».</t>
    </r>
  </si>
  <si>
    <t>- до 09:00 мск в понедельник на среду;</t>
  </si>
  <si>
    <t>- до 09:00 мск во вторник на четверг;</t>
  </si>
  <si>
    <t xml:space="preserve">- до 09:00 мск в среду на пятницу; </t>
  </si>
  <si>
    <t>- до 09:00 мск в четверг на субботу;</t>
  </si>
  <si>
    <t>- до 09:00 мск в пятницу на воскресенье, понедельник и вторник.</t>
  </si>
  <si>
    <t>Первый платеж осуществляется в срок не позднее 5-го числа месяца, в котором производится поставка – в размере 30 % от договорного объема;</t>
  </si>
  <si>
    <t>Второй платеж осуществляется в срок не позднее 15-го числа месяца, в котором производится поставка – в размере 20 % от договорного объема;</t>
  </si>
  <si>
    <t>Третий платеж осуществляется в срок не позднее 20-го числа месяца, в котором производится поставка – в размере 20 % от договорного объема;</t>
  </si>
  <si>
    <t>Четвертый платеж осуществляется в срок не позднее 25-го числа месяца, в котором производится поставка – в размере 20 % от договорного объема.</t>
  </si>
  <si>
    <t>Окончательный расчет (на конец расчетного периода) – с 1 по 5 число месяца, следующего за отчетным  (с учетом сумм, указанных выше, фактической поставки и потребления мощности, изменений тарифов).</t>
  </si>
  <si>
    <r>
      <t>17.</t>
    </r>
    <r>
      <rPr>
        <sz val="7"/>
        <rFont val="Times New Roman"/>
        <family val="1"/>
        <charset val="204"/>
      </rPr>
      <t xml:space="preserve">  </t>
    </r>
    <r>
      <rPr>
        <sz val="12"/>
        <rFont val="Times New Roman"/>
        <family val="1"/>
        <charset val="204"/>
      </rPr>
      <t>Разногласия между Сторонами по Акту сверки расчетов разрешаются путем переговоров.</t>
    </r>
  </si>
  <si>
    <t>Планируемых ограничений мощности потребителей в связи с ремонтными работами не предусмотрено</t>
  </si>
  <si>
    <t>ООО "ТК Альском"</t>
  </si>
  <si>
    <t>2015 г.</t>
  </si>
  <si>
    <t>мощность  ГОДОВОЙ 2015</t>
  </si>
  <si>
    <t>2013 годовой</t>
  </si>
  <si>
    <t>2012 годовой</t>
  </si>
  <si>
    <t>ПРОВЕРКА</t>
  </si>
  <si>
    <t xml:space="preserve">в т.ч. собственным потребителям </t>
  </si>
  <si>
    <t>сальдо переток в другие организации</t>
  </si>
  <si>
    <t>годовой 2014</t>
  </si>
  <si>
    <t>Всего потерь</t>
  </si>
  <si>
    <t>Норм потери в ЛЭП и гол.тр.</t>
  </si>
  <si>
    <t>Потери в собственных сетях</t>
  </si>
  <si>
    <t>Цена без НДС</t>
  </si>
  <si>
    <t>янв</t>
  </si>
  <si>
    <t>фев</t>
  </si>
  <si>
    <t>апр</t>
  </si>
  <si>
    <t>авг</t>
  </si>
  <si>
    <t>скт</t>
  </si>
  <si>
    <t>окт</t>
  </si>
  <si>
    <t>ноя</t>
  </si>
  <si>
    <t>дек</t>
  </si>
  <si>
    <t>Итого</t>
  </si>
  <si>
    <t>1.Затраты на покупку потерь 8 775,582 т.кВт.ч составили 20 382 114,75 руб. без НДС</t>
  </si>
  <si>
    <t>2.Затраты на покупку потерь 3 074,276 т.кВт.ч (в ЛЭП и трансформаторах) при осуществлении расчётов за эл.энергию составили 7 132 783,55 руб. без НДС</t>
  </si>
  <si>
    <t>3. Затраты на покупку потерь в собственных сетях 5 701,306 т.кВт.ч составили 13 249 331,20 руб.</t>
  </si>
  <si>
    <t>Ставки за единицу максимальной мощности на осуществление мероприятий, связанных со строительством принять равным значениям размеров стандартизированных тарифных ставок на покрытие расходов сетевых организаций Свердловской области на строительство подстанций (С4), утвержденных постановлением РЭК Свердловской области.</t>
  </si>
  <si>
    <t>Баланс электрической мощности по сетям ВН, СН1, СН2, и НН</t>
  </si>
  <si>
    <t>МВТ</t>
  </si>
  <si>
    <t>МВТЧ</t>
  </si>
  <si>
    <t>2015 годовой</t>
  </si>
  <si>
    <t>Инвестиционные программы ПАО "Северский трубный завод" для расширения пропускной способности, снижения потерь в сетях и увеличения резерва для присоединения потребителей  отсутствуют.</t>
  </si>
  <si>
    <t>ПАО «Северский трубный завод»</t>
  </si>
  <si>
    <t>1. Информация о ценах и тарифах на передачу электроэнергии и технологическое присоединение к сетям электроснабжения ПАО "Северский трубный завод"</t>
  </si>
  <si>
    <t xml:space="preserve">Планы ремонтов  оборудования и сетей ПАО "СТЗ" на  2016 год. </t>
  </si>
  <si>
    <t xml:space="preserve">   оборудования и</t>
  </si>
  <si>
    <t xml:space="preserve">        </t>
  </si>
  <si>
    <t>трансформатор 6-10 кВ / 35 кВ</t>
  </si>
  <si>
    <t>разъединитель КЗ-110 кВ</t>
  </si>
  <si>
    <t>разъединитель 220 кВ</t>
  </si>
  <si>
    <t>ед. изм.</t>
  </si>
  <si>
    <t>на 2016г.</t>
  </si>
  <si>
    <t>6.</t>
  </si>
  <si>
    <t>2016 г.</t>
  </si>
  <si>
    <t>за 2015 года</t>
  </si>
  <si>
    <t>Стандартизированная тарифная ставка на покрытие расходов за технологическое присоединение С1 (ставка за единицу максимальной мощности) - 7 руб/кВт</t>
  </si>
  <si>
    <t>ПАО "Северский трубный завод" осуществляет услуги по передаче электроэнергии на территории муниципального образования город Полевской и село Курганово</t>
  </si>
  <si>
    <t>Акты разграничения балансовой принадлежности от 2013 года между ОАО "МРСК Урала" и ПАО "Северский трубный завод".</t>
  </si>
  <si>
    <t>Оказание услуг по передаче электрической энергии осуществляется на основании договора № 25 ПЭ от 24 ноября 2006г. между ОАО «МРСК Урала» (ОАО «Свердловэнерго») и ПАО «Северский трубный завод» на основании «Правил недискриминационного доступа к услугам по передаче электрической энергии», утвержденных Постановлением Правительства РФ № 861 от 27.12.2004г и «Правил функционирования розничных рынков электрической энергии», утвержденных Постановлением Правительства РФ № 530 от 31.08.2006 г.</t>
  </si>
  <si>
    <t>Оказание услуг по технологическому присоединению оказывается ПАО «Северский трубный завод» осуществляется на основании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Правительством РФ от 27 декабря 2004г. № 861 (с изменениями и дополнениями).</t>
  </si>
  <si>
    <t>5. Осуществление ПАО «СТЗ» (сетевой организацией) фактического присоединения объектов Заявителя к электрическим сетям.</t>
  </si>
  <si>
    <t>Образец заявки на технологическое присоединение к сетям ПАО СТЗ»</t>
  </si>
  <si>
    <t xml:space="preserve">                       ПАО «Северский трубный завод» Главному энергетику</t>
  </si>
  <si>
    <t xml:space="preserve">                        О.Б. Карманову</t>
  </si>
  <si>
    <t>Уважаемый Олег Борисович!</t>
  </si>
  <si>
    <t>стандартизированная ставки на покрытие расходов на технологическое присоединение С1 = 5 руб за 1 кВт (без НДС)</t>
  </si>
  <si>
    <t>на 1 марта   2016 года</t>
  </si>
  <si>
    <t xml:space="preserve">Фактическая максимальная       нагрузка, кВт </t>
  </si>
  <si>
    <t>Сводные данные об аварийных отключениях за 2015 год</t>
  </si>
  <si>
    <t>ПС Копровый цех фид. ДОК</t>
  </si>
  <si>
    <t>ОО "СтройГарант"</t>
  </si>
  <si>
    <t>15.03.2015 в 16-05</t>
  </si>
  <si>
    <t>15.03.2015 в 18-30</t>
  </si>
  <si>
    <t>Мероприятия по устранению аварии проведены потребителем самостоятельно.</t>
  </si>
  <si>
    <t>ПС Турбокомпрессорная яч. 18 фид. КТП "Альском"</t>
  </si>
  <si>
    <t>12.05.2015 в 13-22</t>
  </si>
  <si>
    <t>15.05.2015 в 09-45</t>
  </si>
  <si>
    <t xml:space="preserve">    Мероприятия по устранению аварии проведены потребителем самостоятельно.</t>
  </si>
  <si>
    <t>Авария в сети  потребителя.                  От земляной защиты отключился КТП "Альском" яч. 18. На территории ООО "ТК Альском" велись земляные работы, порвали кабель.</t>
  </si>
  <si>
    <t xml:space="preserve">Авария в сети 0,4 кВ потребителя.                 От защиты на ПС Копровый цех отключился фид. Док. </t>
  </si>
  <si>
    <t>ГПП-2 яч. 15 ф. Пиастрелла</t>
  </si>
  <si>
    <t>ЗАО "Компания Пиастрелла"</t>
  </si>
  <si>
    <t>время простоя по вине сетевой организации, час</t>
  </si>
  <si>
    <t>11.06.2015 в 11-30</t>
  </si>
  <si>
    <t>11.06.2015 в 11-55</t>
  </si>
  <si>
    <t>Авария в сети потребителя.                 На ГПП-2 от МТЗ Земляной защиты  отключился ВВ яч. 15 ф. 2 Пиастрелла. Строительная организация порвала кабель 6 кВ у Потребителя. На ПС Пиастрелла АВР в работу не введено.</t>
  </si>
  <si>
    <t>ПС Автогараж фид. 2 "Молокозавод"</t>
  </si>
  <si>
    <t>ОАО "Полевской молочный комбинат"</t>
  </si>
  <si>
    <t>15.07.2015 в 6-44</t>
  </si>
  <si>
    <t>17.07.2014 в 18-28</t>
  </si>
  <si>
    <t>Дата и время восстанов-ления нормальной  схемы</t>
  </si>
  <si>
    <t>Авария в сети потребителя.                            От МТЗ и земляной защиты отключился фид. Молокозавод. Повреждение кабеля 6 кВ потребителя.</t>
  </si>
  <si>
    <t>Сведения об общей пропускной способности сетей ПАО «СТЗ»</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</si>
  <si>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</si>
  <si>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</si>
  <si>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Затраты на потери 2015 год</t>
  </si>
  <si>
    <t>Сведения о поданных заявках на технологическое присоединение в сетях ПАО «СТЗ» на 1 марта 2016 года</t>
  </si>
  <si>
    <t xml:space="preserve">в сетях электроснабжения ПАО «СТЗ» </t>
  </si>
  <si>
    <t>ставка за содержание электрических сетей - 38,579 руб./кВт. Мес.</t>
  </si>
  <si>
    <t>ставка на оплату технологического расхода (потерь) - 32 руб./кВт.ч</t>
  </si>
  <si>
    <t>Постановление РЭК Свердловской области от 23.12.2015 г. № 281-ПК</t>
  </si>
  <si>
    <t>Постановление РЭК Свердловской области от 23.12.2015 г. № 252-ПК</t>
  </si>
  <si>
    <r>
      <rPr>
        <i/>
        <sz val="10"/>
        <rFont val="Arial Cyr"/>
        <charset val="204"/>
      </rPr>
      <t xml:space="preserve">  Одноставочный тариф </t>
    </r>
    <r>
      <rPr>
        <sz val="10"/>
        <rFont val="Arial Cyr"/>
        <charset val="204"/>
      </rPr>
      <t>- 0,121 руб./кВт.ч</t>
    </r>
  </si>
  <si>
    <r>
      <t xml:space="preserve">Тариф на технологическое присоединение к сетям электроснабжения </t>
    </r>
    <r>
      <rPr>
        <sz val="10"/>
        <rFont val="Arial Cyr"/>
        <charset val="204"/>
      </rPr>
      <t>ПАО "Северский трубный завод", г. Полевской на 2015 год</t>
    </r>
  </si>
  <si>
    <t>Министерством энергетики РФ Приказом № 579 от 05.09.2014г. утверждены нормативы технологических потерь электрической энергии при ее передаче по электрическим сетям ПАО "Северский трубный завод" на 2015 год - 2,11 % от отпуска электрической энергии в сеть.</t>
  </si>
  <si>
    <t>Поставка полного объема необходимой для ПАО «СТЗ» электроэнергии производится с оптового рынка по Договору электроснабжения № 117/5-124-861 от 21.07.2005 г., заключенного с АО «Энергосбытовая компания «Восток».</t>
  </si>
  <si>
    <r>
      <t>1.</t>
    </r>
    <r>
      <rPr>
        <sz val="7"/>
        <rFont val="Times New Roman"/>
        <family val="1"/>
        <charset val="204"/>
      </rPr>
      <t xml:space="preserve">      </t>
    </r>
    <r>
      <rPr>
        <sz val="12"/>
        <rFont val="Times New Roman"/>
        <family val="1"/>
        <charset val="204"/>
      </rPr>
      <t>АО «Энергосбытовая компания «Восток» подает ПАО «СТЗ» через присоединенную сеть собственника или законного владельца электросетевого оборудования, оказывающего услуги по передаче электроэнергии (мощности), электрическую энергию (мощность) в объеме, предусмотренном приложением «Договорные объемы отпуска электроэнергии и мощности» к Договору.</t>
    </r>
  </si>
  <si>
    <r>
      <t>2.</t>
    </r>
    <r>
      <rPr>
        <sz val="7"/>
        <rFont val="Times New Roman"/>
        <family val="1"/>
        <charset val="204"/>
      </rPr>
      <t xml:space="preserve">      </t>
    </r>
    <r>
      <rPr>
        <sz val="12"/>
        <rFont val="Times New Roman"/>
        <family val="1"/>
        <charset val="204"/>
      </rPr>
      <t>Право собственности на электрическую энергию (мощность) переходит к ПАО «СТЗ» в группах точек поставки потребления, зарегистрированных АО «ЭК «Восток» на свое имя на оптовом рынке и указанных в «Перечне точек поставки и средств измерений» (приложение к Договору) (с учетом перетока по точкам «отдачи»).</t>
    </r>
  </si>
  <si>
    <r>
      <t>4.</t>
    </r>
    <r>
      <rPr>
        <sz val="7"/>
        <rFont val="Times New Roman"/>
        <family val="1"/>
        <charset val="204"/>
      </rPr>
      <t>     </t>
    </r>
    <r>
      <rPr>
        <sz val="11"/>
        <rFont val="Times New Roman"/>
        <family val="1"/>
        <charset val="204"/>
      </rPr>
      <t xml:space="preserve"> ПАО</t>
    </r>
    <r>
      <rPr>
        <sz val="12"/>
        <rFont val="Times New Roman"/>
        <family val="1"/>
        <charset val="204"/>
      </rPr>
      <t xml:space="preserve"> «СТЗ» производит снятие показаний приборов коммерческого учета по состоянию на 24-00 часа Московского времени последних суток расчетного периода и представлять ОАО «ЭК «Восток» отчет о расходе энергии (мощности) не позднее 3 (третьего) числа каждого месяца.</t>
    </r>
  </si>
  <si>
    <r>
      <t>5.</t>
    </r>
    <r>
      <rPr>
        <sz val="7"/>
        <rFont val="Times New Roman"/>
        <family val="1"/>
        <charset val="204"/>
      </rPr>
      <t xml:space="preserve">      </t>
    </r>
    <r>
      <rPr>
        <sz val="12"/>
        <rFont val="Times New Roman"/>
        <family val="1"/>
        <charset val="204"/>
      </rPr>
      <t>АО «ЭК «Восток» ежемесячно на основании показаний приборов коммерческого учета ПАО «СТЗ» формирует и оформляет по состоянию на 24-00 часа Московского времени последних суток расчетного периода «Сводный акт первичного учета сальдо перетоков электроэнергии» и направляет его ПАО «СТЗ».</t>
    </r>
  </si>
  <si>
    <r>
      <t>7.</t>
    </r>
    <r>
      <rPr>
        <sz val="7"/>
        <rFont val="Times New Roman"/>
        <family val="1"/>
        <charset val="204"/>
      </rPr>
      <t xml:space="preserve">      </t>
    </r>
    <r>
      <rPr>
        <sz val="12"/>
        <rFont val="Times New Roman"/>
        <family val="1"/>
        <charset val="204"/>
      </rPr>
      <t>На основании «Акта приема-передачи электрической энергии» АО «ЭК «Восток» выставляет счет-фактуру на отпущенную энергию (мощность).</t>
    </r>
  </si>
  <si>
    <t>Подписанные ПАО «СТЗ» Акт и направленная АО «ЭК «Восток» счет-фактура являются основанием для оплаты ПАО «СТЗ» и окончательного расчета за энергию (мощность) за расчетный период.</t>
  </si>
  <si>
    <r>
      <t>8.</t>
    </r>
    <r>
      <rPr>
        <sz val="7"/>
        <rFont val="Times New Roman"/>
        <family val="1"/>
        <charset val="204"/>
      </rPr>
      <t xml:space="preserve">      </t>
    </r>
    <r>
      <rPr>
        <sz val="12"/>
        <rFont val="Times New Roman"/>
        <family val="1"/>
        <charset val="204"/>
      </rPr>
      <t>Стоимость электрической энергии (мощности), приобретаемой ПАО «СТЗ» у ОАО «ЭК «Восток», состоит из стоимости купленной АО «ЭК «Восток» электрической энергии (мощности) на оптовом рынке электроэнергии (мощности), определяемой в соответствии с регламентами оптового рынка, стоимости услуг по передаче электрической энергии, стоимости иных услуг, оказание которых является неотъемлемой частью процесса поставки электрической энергии (мощности), и сбытовой надбавки АО «ЭК «Восток».</t>
    </r>
  </si>
  <si>
    <r>
      <t>9.</t>
    </r>
    <r>
      <rPr>
        <sz val="7"/>
        <rFont val="Times New Roman"/>
        <family val="1"/>
        <charset val="204"/>
      </rPr>
      <t xml:space="preserve">      </t>
    </r>
    <r>
      <rPr>
        <sz val="12"/>
        <rFont val="Times New Roman"/>
        <family val="1"/>
        <charset val="204"/>
      </rPr>
      <t>Порядок расчета стоимости электроэнергии (мощности), приобретаемой ПАО «СТЗ» у АО «ЭК «Восток», определяется в соответствии с дополнительным соглашением, подписываемым сторонами. В случае изменения правовых актов и регламентов оптового рынка, стороны руководствуются правовыми актами и регламентами оптового рынка в редакции, действующей на момент правоотношений сторон.</t>
    </r>
  </si>
  <si>
    <r>
      <t>10.</t>
    </r>
    <r>
      <rPr>
        <sz val="7"/>
        <rFont val="Times New Roman"/>
        <family val="1"/>
        <charset val="204"/>
      </rPr>
      <t xml:space="preserve">  </t>
    </r>
    <r>
      <rPr>
        <sz val="12"/>
        <rFont val="Times New Roman"/>
        <family val="1"/>
        <charset val="204"/>
      </rPr>
      <t xml:space="preserve">В целях обеспечения снабжения ПАО «СТЗ» электрической энергией (мощностью) по Договору, ПАО «СТЗ» подает АО «ЭК «Восток» уведомление о своих ежедневных плановых объемах почасового потребления по следующему графику: </t>
    </r>
  </si>
  <si>
    <t>В случае несвоевременного предоставления данных ПАО «СТЗ», АО «ЭК «Восток» принимает плановые объемы почасового потребления ПАО «СТЗ» на сутки энергоснабжения равными плановым объемам почасового потребления ПАО «СТЗ» за соответствующие сутки предыдущей недели.</t>
  </si>
  <si>
    <r>
      <t>11.</t>
    </r>
    <r>
      <rPr>
        <sz val="7"/>
        <rFont val="Times New Roman"/>
        <family val="1"/>
        <charset val="204"/>
      </rPr>
      <t xml:space="preserve">  </t>
    </r>
    <r>
      <rPr>
        <sz val="12"/>
        <rFont val="Times New Roman"/>
        <family val="1"/>
        <charset val="204"/>
      </rPr>
      <t>Оплата ПАО «СТЗ» потребленной энергии (мощности), получаемой от АО «ЭК «Восток», производится путем перечисления денежных средств на расчетный счет указанный АО «ЭК «Восток». Обязательство ПАО «СТЗ» по оплате потребленной энергии (мощности) считается исполненным с момента зачисления денежных средств на расчетный счет, указанный АО «ЭК «Восток».</t>
    </r>
  </si>
  <si>
    <r>
      <t>12.</t>
    </r>
    <r>
      <rPr>
        <sz val="7"/>
        <rFont val="Times New Roman"/>
        <family val="1"/>
        <charset val="204"/>
      </rPr>
      <t xml:space="preserve">  </t>
    </r>
    <r>
      <rPr>
        <sz val="12"/>
        <rFont val="Times New Roman"/>
        <family val="1"/>
        <charset val="204"/>
      </rPr>
      <t>Авансовая оплата энергии (мощности) осуществляется ПАО «СТЗ»  в соответствии с плановыми счетами, выставляемыми АО «ЭК «Восток».</t>
    </r>
  </si>
  <si>
    <t>Оплату стоимости полученной энергии (мощности) ПАО «СТЗ» осуществляет в соответствии с ниже установленной плановой схемой платежей (в следующие периоды):</t>
  </si>
  <si>
    <r>
      <t>13.</t>
    </r>
    <r>
      <rPr>
        <sz val="7"/>
        <rFont val="Times New Roman"/>
        <family val="1"/>
        <charset val="204"/>
      </rPr>
      <t xml:space="preserve">  </t>
    </r>
    <r>
      <rPr>
        <sz val="12"/>
        <rFont val="Times New Roman"/>
        <family val="1"/>
        <charset val="204"/>
      </rPr>
      <t>По окончании каждого расчетного периода на основании выставленных «ЭК «Восток» ПАО «СТЗ» счетов-фактур Стороны осуществляют сверку расчетов, оформляемую Актом сверки расчетов  по каждому расчетному периоду.</t>
    </r>
  </si>
  <si>
    <r>
      <t>14.</t>
    </r>
    <r>
      <rPr>
        <sz val="7"/>
        <rFont val="Times New Roman"/>
        <family val="1"/>
        <charset val="204"/>
      </rPr>
      <t xml:space="preserve">  </t>
    </r>
    <r>
      <rPr>
        <sz val="12"/>
        <rFont val="Times New Roman"/>
        <family val="1"/>
        <charset val="204"/>
      </rPr>
      <t>Сверка расчетов за потребленную энергию (мощность), получаемую ПАО «СТЗ» от АО «ЭК «Восток», по итогам месяца производится по объему и стоимости отпущенной и полученной энергии (мощности) по данным приборов коммерческого учета с учетом стоимости отклонений с последующим составлением двухстороннего Акта сверки расчетов.</t>
    </r>
  </si>
  <si>
    <r>
      <t>15.</t>
    </r>
    <r>
      <rPr>
        <sz val="7"/>
        <rFont val="Times New Roman"/>
        <family val="1"/>
        <charset val="204"/>
      </rPr>
      <t xml:space="preserve">  </t>
    </r>
    <r>
      <rPr>
        <sz val="12"/>
        <rFont val="Times New Roman"/>
        <family val="1"/>
        <charset val="204"/>
      </rPr>
      <t>Акт сверки расчетов составляется АО «ЭК «Восток» и высылается ПАО «СТЗ» для подписания.</t>
    </r>
  </si>
  <si>
    <r>
      <t>16.</t>
    </r>
    <r>
      <rPr>
        <sz val="7"/>
        <rFont val="Times New Roman"/>
        <family val="1"/>
        <charset val="204"/>
      </rPr>
      <t xml:space="preserve">  </t>
    </r>
    <r>
      <rPr>
        <sz val="12"/>
        <rFont val="Times New Roman"/>
        <family val="1"/>
        <charset val="204"/>
      </rPr>
      <t>ПАО «СТЗ» в трехдневный срок подписывает Акт сверки расчетов и высылает один экземпляр АО ЭК «Восток», или высылает мотивированные возражения.</t>
    </r>
  </si>
  <si>
    <t>ставка за содержание электрических сетей - 18,588 руб./кВт. Мес.</t>
  </si>
  <si>
    <t>ставка на оплату технологического расхода (потерь) - 0,029 руб./кВт.ч</t>
  </si>
  <si>
    <r>
      <rPr>
        <i/>
        <sz val="10"/>
        <rFont val="Arial Cyr"/>
        <charset val="204"/>
      </rPr>
      <t xml:space="preserve">  Одноставочный тариф </t>
    </r>
    <r>
      <rPr>
        <sz val="10"/>
        <rFont val="Arial Cyr"/>
        <charset val="204"/>
      </rPr>
      <t>- 0,074 руб./кВт.ч</t>
    </r>
  </si>
  <si>
    <t>Постановление РЭК Свердловской области от 24.12.2014 г. № 256-ПК</t>
  </si>
  <si>
    <t>Тариф на технологическое присоединение к сетям электроснабжения ОАО "Северский трубный завод", г. Полевской на 2015 год</t>
  </si>
  <si>
    <t>Стандартизированная тарифная ставка на покрытие расходов за технологическое присоединение С1 (ставка за единицу максимальной мощности) - 6 руб/кВт</t>
  </si>
  <si>
    <t>Постановление РЭК Свердловской области от 24.12.2014 г. № 249-ПК</t>
  </si>
  <si>
    <r>
      <t xml:space="preserve">Тариф на услуги по передаче электроэнергии , оказываемые ОАО "Северский трубный завод", г. Полевской на </t>
    </r>
    <r>
      <rPr>
        <b/>
        <sz val="10"/>
        <rFont val="Arial Cyr"/>
        <charset val="204"/>
      </rPr>
      <t xml:space="preserve">2015 год </t>
    </r>
  </si>
  <si>
    <r>
      <t xml:space="preserve">Тариф на услуги по передаче электроэнергии , оказываемые ПАО "Северский трубный завод", г. Полевской на </t>
    </r>
    <r>
      <rPr>
        <b/>
        <sz val="10"/>
        <rFont val="Arial Cyr"/>
        <charset val="204"/>
      </rPr>
      <t xml:space="preserve">2016 год </t>
    </r>
  </si>
</sst>
</file>

<file path=xl/styles.xml><?xml version="1.0" encoding="utf-8"?>
<styleSheet xmlns="http://schemas.openxmlformats.org/spreadsheetml/2006/main">
  <numFmts count="9">
    <numFmt numFmtId="43" formatCode="_-* #,##0.00_р_._-;\-* #,##0.00_р_._-;_-* &quot;-&quot;??_р_._-;_-@_-"/>
    <numFmt numFmtId="164" formatCode="#,##0.000"/>
    <numFmt numFmtId="165" formatCode="_-* #,##0.0000_р_._-;\-* #,##0.0000_р_._-;_-* &quot;-&quot;??_р_._-;_-@_-"/>
    <numFmt numFmtId="166" formatCode="_-* #,##0.000000_р_._-;\-* #,##0.000000_р_._-;_-* &quot;-&quot;??_р_._-;_-@_-"/>
    <numFmt numFmtId="167" formatCode="#,##0.000000"/>
    <numFmt numFmtId="168" formatCode="_-* #,##0.0_р_._-;\-* #,##0.0_р_._-;_-* &quot;-&quot;??_р_._-;_-@_-"/>
    <numFmt numFmtId="169" formatCode="_-* #,##0_р_._-;\-* #,##0_р_._-;_-* &quot;-&quot;??_р_._-;_-@_-"/>
    <numFmt numFmtId="170" formatCode="#,##0.00&quot;р.&quot;"/>
    <numFmt numFmtId="171" formatCode="#,##0.0"/>
  </numFmts>
  <fonts count="41">
    <font>
      <sz val="10"/>
      <name val="Arial Cyr"/>
      <charset val="204"/>
    </font>
    <font>
      <sz val="10"/>
      <name val="Arial Cyr"/>
      <charset val="204"/>
    </font>
    <font>
      <sz val="10"/>
      <name val="Times New Roman CYR"/>
      <family val="1"/>
      <charset val="204"/>
    </font>
    <font>
      <b/>
      <sz val="14"/>
      <name val="Franklin Gothic Medium"/>
      <family val="2"/>
      <charset val="204"/>
    </font>
    <font>
      <b/>
      <sz val="9"/>
      <name val="Tahoma"/>
      <family val="2"/>
      <charset val="204"/>
    </font>
    <font>
      <b/>
      <sz val="10"/>
      <name val="Arial Cyr"/>
      <charset val="204"/>
    </font>
    <font>
      <sz val="8"/>
      <name val="Arial Cyr"/>
      <charset val="204"/>
    </font>
    <font>
      <sz val="9"/>
      <name val="Tahoma"/>
      <family val="2"/>
      <charset val="204"/>
    </font>
    <font>
      <sz val="8"/>
      <name val="Tahoma"/>
      <family val="2"/>
      <charset val="204"/>
    </font>
    <font>
      <sz val="10"/>
      <color indexed="10"/>
      <name val="Times New Roman CYR"/>
      <charset val="204"/>
    </font>
    <font>
      <b/>
      <sz val="9"/>
      <color indexed="10"/>
      <name val="Tahoma"/>
      <family val="2"/>
      <charset val="204"/>
    </font>
    <font>
      <b/>
      <sz val="12"/>
      <name val="Arial Cyr"/>
      <charset val="204"/>
    </font>
    <font>
      <sz val="12"/>
      <name val="Times New Roman"/>
      <family val="1"/>
      <charset val="204"/>
    </font>
    <font>
      <sz val="10"/>
      <name val="Arial"/>
      <family val="2"/>
      <charset val="204"/>
    </font>
    <font>
      <sz val="14"/>
      <name val="Times New Roman"/>
      <family val="1"/>
      <charset val="204"/>
    </font>
    <font>
      <sz val="10"/>
      <name val="Times New Roman"/>
      <family val="1"/>
      <charset val="204"/>
    </font>
    <font>
      <b/>
      <sz val="8"/>
      <name val="Tahoma"/>
      <family val="2"/>
      <charset val="204"/>
    </font>
    <font>
      <sz val="11"/>
      <name val="Times New Roman"/>
      <family val="1"/>
      <charset val="204"/>
    </font>
    <font>
      <b/>
      <sz val="12"/>
      <name val="Times New Roman"/>
      <family val="1"/>
      <charset val="204"/>
    </font>
    <font>
      <b/>
      <sz val="10"/>
      <color rgb="FFFF0000"/>
      <name val="Times New Roman"/>
      <family val="1"/>
      <charset val="204"/>
    </font>
    <font>
      <u/>
      <sz val="10"/>
      <name val="Arial Cyr"/>
      <charset val="204"/>
    </font>
    <font>
      <i/>
      <sz val="10"/>
      <name val="Arial Cyr"/>
      <charset val="204"/>
    </font>
    <font>
      <sz val="12"/>
      <name val="Arial Cyr"/>
      <charset val="204"/>
    </font>
    <font>
      <sz val="12"/>
      <name val="Arial"/>
      <family val="2"/>
      <charset val="204"/>
    </font>
    <font>
      <u/>
      <sz val="12"/>
      <name val="Times New Roman"/>
      <family val="1"/>
      <charset val="204"/>
    </font>
    <font>
      <u/>
      <sz val="11"/>
      <name val="Times New Roman"/>
      <family val="1"/>
      <charset val="204"/>
    </font>
    <font>
      <sz val="7"/>
      <name val="Times New Roman"/>
      <family val="1"/>
      <charset val="204"/>
    </font>
    <font>
      <sz val="10"/>
      <color rgb="FFFF0000"/>
      <name val="Arial Cyr"/>
      <charset val="204"/>
    </font>
    <font>
      <b/>
      <sz val="9"/>
      <color theme="6" tint="-0.499984740745262"/>
      <name val="Tahoma"/>
      <family val="2"/>
      <charset val="204"/>
    </font>
    <font>
      <b/>
      <sz val="10"/>
      <color theme="6" tint="-0.499984740745262"/>
      <name val="Arial Cyr"/>
      <charset val="204"/>
    </font>
    <font>
      <b/>
      <sz val="8"/>
      <color theme="6" tint="-0.499984740745262"/>
      <name val="Arial Cyr"/>
      <charset val="204"/>
    </font>
    <font>
      <b/>
      <sz val="8"/>
      <color theme="6" tint="-0.499984740745262"/>
      <name val="Tahoma"/>
      <family val="2"/>
      <charset val="204"/>
    </font>
    <font>
      <sz val="10"/>
      <color indexed="10"/>
      <name val="Arial Cyr"/>
      <charset val="204"/>
    </font>
    <font>
      <b/>
      <sz val="8"/>
      <color indexed="10"/>
      <name val="Arial Cyr"/>
      <charset val="204"/>
    </font>
    <font>
      <sz val="8"/>
      <color indexed="10"/>
      <name val="Arial Cyr"/>
      <charset val="204"/>
    </font>
    <font>
      <b/>
      <sz val="10"/>
      <color rgb="FFFF0000"/>
      <name val="Arial Cyr"/>
      <charset val="204"/>
    </font>
    <font>
      <sz val="11"/>
      <name val="Calibri"/>
      <family val="2"/>
      <charset val="204"/>
    </font>
    <font>
      <b/>
      <sz val="11"/>
      <name val="Calibri"/>
      <family val="2"/>
      <charset val="204"/>
    </font>
    <font>
      <sz val="11"/>
      <color rgb="FF000000"/>
      <name val="Calibri"/>
      <family val="2"/>
      <charset val="204"/>
    </font>
    <font>
      <sz val="11"/>
      <color rgb="FFFF0000"/>
      <name val="Calibri"/>
      <family val="2"/>
      <charset val="204"/>
    </font>
    <font>
      <sz val="10"/>
      <name val="Calibri"/>
      <family val="2"/>
      <charset val="204"/>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6" tint="0.59999389629810485"/>
        <bgColor indexed="64"/>
      </patternFill>
    </fill>
    <fill>
      <patternFill patternType="solid">
        <fgColor theme="0"/>
        <bgColor indexed="64"/>
      </patternFill>
    </fill>
  </fills>
  <borders count="61">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right style="medium">
        <color indexed="64"/>
      </right>
      <top/>
      <bottom/>
      <diagonal/>
    </border>
    <border>
      <left style="medium">
        <color indexed="64"/>
      </left>
      <right/>
      <top/>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style="medium">
        <color rgb="FF000000"/>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medium">
        <color rgb="FF000000"/>
      </bottom>
      <diagonal/>
    </border>
  </borders>
  <cellStyleXfs count="6">
    <xf numFmtId="0" fontId="0" fillId="0" borderId="0"/>
    <xf numFmtId="0" fontId="3" fillId="0" borderId="0" applyBorder="0">
      <alignment horizontal="center" vertical="center" wrapText="1"/>
    </xf>
    <xf numFmtId="0" fontId="4" fillId="0" borderId="1" applyBorder="0">
      <alignment horizontal="center" vertical="center" wrapText="1"/>
    </xf>
    <xf numFmtId="4" fontId="7" fillId="2" borderId="2" applyBorder="0">
      <alignment horizontal="right"/>
    </xf>
    <xf numFmtId="43" fontId="1" fillId="0" borderId="0" applyFont="0" applyFill="0" applyBorder="0" applyAlignment="0" applyProtection="0"/>
    <xf numFmtId="4" fontId="7" fillId="3" borderId="0" applyBorder="0">
      <alignment horizontal="right"/>
    </xf>
  </cellStyleXfs>
  <cellXfs count="380">
    <xf numFmtId="0" fontId="0" fillId="0" borderId="0" xfId="0"/>
    <xf numFmtId="49" fontId="2" fillId="0" borderId="0" xfId="0" applyNumberFormat="1" applyFont="1" applyFill="1" applyBorder="1" applyAlignment="1" applyProtection="1">
      <alignment vertical="top"/>
    </xf>
    <xf numFmtId="49" fontId="0" fillId="0" borderId="0" xfId="0" applyNumberFormat="1"/>
    <xf numFmtId="0" fontId="2" fillId="0" borderId="0" xfId="0" applyNumberFormat="1" applyFont="1" applyFill="1" applyBorder="1" applyAlignment="1" applyProtection="1">
      <alignment vertical="top" wrapText="1"/>
    </xf>
    <xf numFmtId="0" fontId="0" fillId="0" borderId="0" xfId="0" applyAlignment="1">
      <alignment horizontal="right" vertical="top"/>
    </xf>
    <xf numFmtId="0" fontId="0" fillId="0" borderId="0" xfId="0" applyAlignment="1">
      <alignment vertical="top" wrapText="1"/>
    </xf>
    <xf numFmtId="0" fontId="4" fillId="0" borderId="7" xfId="2" applyBorder="1" applyAlignment="1">
      <alignment horizontal="center" vertical="center" wrapText="1"/>
    </xf>
    <xf numFmtId="0" fontId="4" fillId="0" borderId="12" xfId="2" applyBorder="1">
      <alignment horizontal="center" vertical="center" wrapText="1"/>
    </xf>
    <xf numFmtId="0" fontId="4" fillId="0" borderId="13" xfId="2" applyBorder="1">
      <alignment horizontal="center" vertical="center" wrapText="1"/>
    </xf>
    <xf numFmtId="0" fontId="4" fillId="0" borderId="14" xfId="2" applyBorder="1">
      <alignment horizontal="center" vertical="center" wrapText="1"/>
    </xf>
    <xf numFmtId="0" fontId="4" fillId="0" borderId="15" xfId="2" applyBorder="1">
      <alignment horizontal="center" vertical="center" wrapText="1"/>
    </xf>
    <xf numFmtId="0" fontId="4" fillId="0" borderId="16" xfId="2" applyBorder="1">
      <alignment horizontal="center" vertical="center" wrapText="1"/>
    </xf>
    <xf numFmtId="0" fontId="6" fillId="0" borderId="2"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4" fontId="7" fillId="3" borderId="11" xfId="5" applyBorder="1">
      <alignment horizontal="right"/>
    </xf>
    <xf numFmtId="4" fontId="7" fillId="3" borderId="2" xfId="5" applyBorder="1">
      <alignment horizontal="right"/>
    </xf>
    <xf numFmtId="4" fontId="7" fillId="3" borderId="12" xfId="5" applyBorder="1">
      <alignment horizontal="right"/>
    </xf>
    <xf numFmtId="164" fontId="7" fillId="3" borderId="2" xfId="5" applyNumberFormat="1" applyBorder="1">
      <alignment horizontal="right"/>
    </xf>
    <xf numFmtId="0" fontId="0" fillId="0" borderId="11" xfId="0" applyBorder="1"/>
    <xf numFmtId="0" fontId="0" fillId="0" borderId="17" xfId="0" applyBorder="1"/>
    <xf numFmtId="0" fontId="0" fillId="0" borderId="16" xfId="0" applyBorder="1"/>
    <xf numFmtId="2" fontId="0" fillId="2" borderId="17" xfId="0" applyNumberFormat="1" applyFill="1" applyBorder="1" applyProtection="1">
      <protection locked="0"/>
    </xf>
    <xf numFmtId="2" fontId="0" fillId="2" borderId="16" xfId="0" applyNumberFormat="1" applyFill="1" applyBorder="1" applyProtection="1">
      <protection locked="0"/>
    </xf>
    <xf numFmtId="0" fontId="6" fillId="4" borderId="2" xfId="0" applyFont="1" applyFill="1" applyBorder="1" applyAlignment="1">
      <alignment vertical="top" wrapText="1"/>
    </xf>
    <xf numFmtId="0" fontId="0" fillId="4" borderId="2" xfId="0" applyFill="1" applyBorder="1" applyAlignment="1">
      <alignment vertical="top" wrapText="1"/>
    </xf>
    <xf numFmtId="0" fontId="0" fillId="4" borderId="11" xfId="0" applyFill="1" applyBorder="1"/>
    <xf numFmtId="4" fontId="7" fillId="2" borderId="17" xfId="3" applyFill="1" applyBorder="1" applyProtection="1">
      <alignment horizontal="right"/>
      <protection locked="0"/>
    </xf>
    <xf numFmtId="4" fontId="7" fillId="2" borderId="16" xfId="3" applyFill="1" applyBorder="1" applyProtection="1">
      <alignment horizontal="right"/>
      <protection locked="0"/>
    </xf>
    <xf numFmtId="0" fontId="0" fillId="4" borderId="0" xfId="0" applyFill="1"/>
    <xf numFmtId="0" fontId="6" fillId="4" borderId="11" xfId="0" applyFont="1" applyFill="1" applyBorder="1"/>
    <xf numFmtId="4" fontId="8" fillId="2" borderId="17" xfId="3" applyFont="1" applyFill="1" applyBorder="1" applyProtection="1">
      <alignment horizontal="right"/>
      <protection locked="0"/>
    </xf>
    <xf numFmtId="0" fontId="6" fillId="4" borderId="0" xfId="0" applyFont="1" applyFill="1"/>
    <xf numFmtId="164" fontId="7" fillId="2" borderId="17" xfId="3" applyNumberFormat="1" applyFill="1" applyBorder="1" applyProtection="1">
      <alignment horizontal="right"/>
      <protection locked="0"/>
    </xf>
    <xf numFmtId="0" fontId="0" fillId="2" borderId="17" xfId="0" applyFill="1" applyBorder="1"/>
    <xf numFmtId="0" fontId="0" fillId="2" borderId="16" xfId="0" applyFill="1" applyBorder="1"/>
    <xf numFmtId="0" fontId="9" fillId="0" borderId="0" xfId="0" applyFont="1"/>
    <xf numFmtId="165" fontId="7" fillId="0" borderId="19" xfId="4" applyNumberFormat="1" applyFont="1" applyBorder="1" applyAlignment="1">
      <alignment vertical="top"/>
    </xf>
    <xf numFmtId="43" fontId="7" fillId="0" borderId="19" xfId="4" applyNumberFormat="1" applyFont="1" applyBorder="1" applyAlignment="1">
      <alignment vertical="top"/>
    </xf>
    <xf numFmtId="166" fontId="7" fillId="0" borderId="19" xfId="4" applyNumberFormat="1" applyFont="1" applyBorder="1" applyAlignment="1">
      <alignment vertical="top"/>
    </xf>
    <xf numFmtId="0" fontId="0" fillId="0" borderId="0" xfId="0" applyNumberFormat="1"/>
    <xf numFmtId="0" fontId="0" fillId="0" borderId="0" xfId="0" applyNumberFormat="1" applyAlignment="1">
      <alignment vertical="top" wrapText="1"/>
    </xf>
    <xf numFmtId="0" fontId="6" fillId="0" borderId="19" xfId="0" applyFont="1" applyBorder="1" applyAlignment="1">
      <alignment vertical="top" wrapText="1"/>
    </xf>
    <xf numFmtId="0" fontId="0" fillId="0" borderId="23" xfId="0" applyBorder="1"/>
    <xf numFmtId="17" fontId="5" fillId="0" borderId="7" xfId="0" applyNumberFormat="1" applyFont="1" applyBorder="1"/>
    <xf numFmtId="0" fontId="0" fillId="0" borderId="7" xfId="0" applyBorder="1"/>
    <xf numFmtId="0" fontId="0" fillId="0" borderId="24" xfId="0" applyBorder="1"/>
    <xf numFmtId="0" fontId="0" fillId="0" borderId="19" xfId="0" applyBorder="1" applyAlignment="1">
      <alignment vertical="top" wrapText="1"/>
    </xf>
    <xf numFmtId="4" fontId="7" fillId="3" borderId="11" xfId="5" applyFill="1" applyBorder="1">
      <alignment horizontal="right"/>
    </xf>
    <xf numFmtId="0" fontId="0" fillId="3" borderId="11" xfId="0" applyFill="1" applyBorder="1"/>
    <xf numFmtId="2" fontId="0" fillId="3" borderId="11" xfId="0" applyNumberFormat="1" applyFill="1" applyBorder="1"/>
    <xf numFmtId="0" fontId="6" fillId="3" borderId="11" xfId="0" applyFont="1" applyFill="1" applyBorder="1"/>
    <xf numFmtId="164" fontId="7" fillId="3" borderId="11" xfId="5" applyNumberFormat="1" applyFill="1" applyBorder="1">
      <alignment horizontal="right"/>
    </xf>
    <xf numFmtId="164" fontId="0" fillId="0" borderId="11" xfId="0" applyNumberFormat="1" applyBorder="1"/>
    <xf numFmtId="164" fontId="6" fillId="0" borderId="2" xfId="0" applyNumberFormat="1" applyFont="1" applyBorder="1" applyAlignment="1">
      <alignment vertical="top" wrapText="1"/>
    </xf>
    <xf numFmtId="164" fontId="0" fillId="0" borderId="2" xfId="0" applyNumberFormat="1" applyBorder="1" applyAlignment="1">
      <alignment vertical="top" wrapText="1"/>
    </xf>
    <xf numFmtId="164" fontId="0" fillId="0" borderId="0" xfId="0" applyNumberFormat="1"/>
    <xf numFmtId="0" fontId="5" fillId="0" borderId="11" xfId="0" applyFont="1" applyBorder="1"/>
    <xf numFmtId="0" fontId="5" fillId="0" borderId="18" xfId="0" applyFont="1" applyFill="1" applyBorder="1"/>
    <xf numFmtId="164" fontId="7" fillId="2" borderId="11" xfId="5" applyNumberFormat="1" applyFill="1" applyBorder="1">
      <alignment horizontal="right"/>
    </xf>
    <xf numFmtId="164" fontId="7" fillId="2" borderId="2" xfId="5" applyNumberFormat="1" applyFill="1" applyBorder="1">
      <alignment horizontal="right"/>
    </xf>
    <xf numFmtId="164" fontId="7" fillId="2" borderId="12" xfId="5" applyNumberFormat="1" applyFill="1" applyBorder="1">
      <alignment horizontal="right"/>
    </xf>
    <xf numFmtId="167" fontId="7" fillId="3" borderId="11" xfId="5" applyNumberFormat="1" applyFill="1" applyBorder="1">
      <alignment horizontal="right"/>
    </xf>
    <xf numFmtId="167" fontId="7" fillId="3" borderId="2" xfId="5" applyNumberFormat="1" applyBorder="1">
      <alignment horizontal="right"/>
    </xf>
    <xf numFmtId="167" fontId="7" fillId="3" borderId="12" xfId="5" applyNumberFormat="1" applyBorder="1">
      <alignment horizontal="right"/>
    </xf>
    <xf numFmtId="167" fontId="0" fillId="3" borderId="11" xfId="0" applyNumberFormat="1" applyFill="1" applyBorder="1"/>
    <xf numFmtId="167" fontId="0" fillId="0" borderId="17" xfId="0" applyNumberFormat="1" applyBorder="1"/>
    <xf numFmtId="167" fontId="0" fillId="0" borderId="16" xfId="0" applyNumberFormat="1" applyBorder="1"/>
    <xf numFmtId="167" fontId="0" fillId="2" borderId="17" xfId="0" applyNumberFormat="1" applyFill="1" applyBorder="1" applyProtection="1">
      <protection locked="0"/>
    </xf>
    <xf numFmtId="167" fontId="0" fillId="2" borderId="16" xfId="0" applyNumberFormat="1" applyFill="1" applyBorder="1" applyProtection="1">
      <protection locked="0"/>
    </xf>
    <xf numFmtId="167" fontId="7" fillId="2" borderId="17" xfId="3" applyNumberFormat="1" applyFill="1" applyBorder="1" applyProtection="1">
      <alignment horizontal="right"/>
      <protection locked="0"/>
    </xf>
    <xf numFmtId="167" fontId="7" fillId="2" borderId="16" xfId="3" applyNumberFormat="1" applyFill="1" applyBorder="1" applyProtection="1">
      <alignment horizontal="right"/>
      <protection locked="0"/>
    </xf>
    <xf numFmtId="167" fontId="6" fillId="3" borderId="11" xfId="0" applyNumberFormat="1" applyFont="1" applyFill="1" applyBorder="1"/>
    <xf numFmtId="167" fontId="8" fillId="2" borderId="17" xfId="3" applyNumberFormat="1" applyFont="1" applyFill="1" applyBorder="1" applyProtection="1">
      <alignment horizontal="right"/>
      <protection locked="0"/>
    </xf>
    <xf numFmtId="167" fontId="7" fillId="2" borderId="2" xfId="5" applyNumberFormat="1" applyFont="1" applyFill="1" applyBorder="1">
      <alignment horizontal="right"/>
    </xf>
    <xf numFmtId="167" fontId="7" fillId="2" borderId="17" xfId="3" applyNumberFormat="1" applyFont="1" applyFill="1" applyBorder="1" applyProtection="1">
      <alignment horizontal="right"/>
      <protection locked="0"/>
    </xf>
    <xf numFmtId="167" fontId="7" fillId="2" borderId="16" xfId="3" applyNumberFormat="1" applyFont="1" applyFill="1" applyBorder="1" applyProtection="1">
      <alignment horizontal="right"/>
      <protection locked="0"/>
    </xf>
    <xf numFmtId="167" fontId="0" fillId="2" borderId="17" xfId="0" applyNumberFormat="1" applyFill="1" applyBorder="1"/>
    <xf numFmtId="167" fontId="0" fillId="2" borderId="16" xfId="0" applyNumberFormat="1" applyFill="1" applyBorder="1"/>
    <xf numFmtId="167" fontId="10" fillId="3" borderId="18" xfId="4" applyNumberFormat="1" applyFont="1" applyFill="1" applyBorder="1" applyAlignment="1">
      <alignment vertical="top"/>
    </xf>
    <xf numFmtId="167" fontId="8" fillId="0" borderId="19" xfId="4" applyNumberFormat="1" applyFont="1" applyBorder="1" applyAlignment="1">
      <alignment vertical="top"/>
    </xf>
    <xf numFmtId="167" fontId="8" fillId="0" borderId="20" xfId="4" applyNumberFormat="1" applyFont="1" applyBorder="1" applyAlignment="1">
      <alignment vertical="top"/>
    </xf>
    <xf numFmtId="164" fontId="7" fillId="2" borderId="17" xfId="5" applyNumberFormat="1" applyFill="1" applyBorder="1">
      <alignment horizontal="right"/>
    </xf>
    <xf numFmtId="0" fontId="6" fillId="0" borderId="0" xfId="0" applyFont="1"/>
    <xf numFmtId="0" fontId="12" fillId="0" borderId="0" xfId="0" applyFont="1"/>
    <xf numFmtId="0" fontId="15" fillId="0" borderId="36" xfId="0" applyFont="1" applyBorder="1" applyAlignment="1">
      <alignment vertical="top" wrapText="1"/>
    </xf>
    <xf numFmtId="0" fontId="15" fillId="0" borderId="34" xfId="0" applyFont="1" applyBorder="1" applyAlignment="1">
      <alignment vertical="top" wrapText="1"/>
    </xf>
    <xf numFmtId="0" fontId="4" fillId="0" borderId="46" xfId="2" applyBorder="1">
      <alignment horizontal="center" vertical="center" wrapText="1"/>
    </xf>
    <xf numFmtId="0" fontId="0" fillId="0" borderId="2" xfId="0" applyBorder="1"/>
    <xf numFmtId="0" fontId="12" fillId="0" borderId="24" xfId="0" applyFont="1" applyBorder="1" applyAlignment="1">
      <alignment horizontal="center" vertical="center" wrapText="1"/>
    </xf>
    <xf numFmtId="0" fontId="12" fillId="0" borderId="34" xfId="0" applyFont="1" applyBorder="1" applyAlignment="1">
      <alignment horizontal="center" vertical="center" wrapText="1"/>
    </xf>
    <xf numFmtId="0" fontId="4" fillId="6" borderId="3" xfId="2" applyFill="1" applyBorder="1">
      <alignment horizontal="center" vertical="center" wrapText="1"/>
    </xf>
    <xf numFmtId="0" fontId="4" fillId="0" borderId="14" xfId="2" applyFont="1" applyBorder="1">
      <alignment horizontal="center" vertical="center" wrapText="1"/>
    </xf>
    <xf numFmtId="0" fontId="4" fillId="0" borderId="15" xfId="2" applyFont="1" applyBorder="1">
      <alignment horizontal="center" vertical="center" wrapText="1"/>
    </xf>
    <xf numFmtId="0" fontId="4" fillId="0" borderId="16" xfId="2" applyFont="1" applyBorder="1">
      <alignment horizontal="center" vertical="center" wrapText="1"/>
    </xf>
    <xf numFmtId="4" fontId="7" fillId="2" borderId="2" xfId="3" applyBorder="1" applyAlignment="1" applyProtection="1">
      <alignment horizontal="right" vertical="center"/>
      <protection locked="0"/>
    </xf>
    <xf numFmtId="4" fontId="7" fillId="2" borderId="12" xfId="3" applyBorder="1" applyAlignment="1" applyProtection="1">
      <alignment horizontal="right" vertical="center"/>
      <protection locked="0"/>
    </xf>
    <xf numFmtId="0" fontId="6" fillId="0" borderId="3" xfId="0" applyFont="1" applyBorder="1"/>
    <xf numFmtId="4" fontId="8" fillId="2" borderId="2" xfId="3" applyFont="1" applyBorder="1" applyAlignment="1" applyProtection="1">
      <alignment horizontal="right" vertical="center"/>
      <protection locked="0"/>
    </xf>
    <xf numFmtId="0" fontId="16" fillId="0" borderId="19" xfId="0" applyFont="1" applyBorder="1" applyAlignment="1">
      <alignment vertical="top" wrapText="1"/>
    </xf>
    <xf numFmtId="0" fontId="16" fillId="0" borderId="26" xfId="0" applyFont="1" applyBorder="1"/>
    <xf numFmtId="4" fontId="16" fillId="3" borderId="48" xfId="5" applyFont="1" applyBorder="1">
      <alignment horizontal="right"/>
    </xf>
    <xf numFmtId="4" fontId="16" fillId="3" borderId="44" xfId="5" applyFont="1" applyBorder="1">
      <alignment horizontal="right"/>
    </xf>
    <xf numFmtId="4" fontId="16" fillId="3" borderId="45" xfId="5" applyFont="1" applyBorder="1">
      <alignment horizontal="right"/>
    </xf>
    <xf numFmtId="0" fontId="17" fillId="0" borderId="52" xfId="0" applyFont="1" applyBorder="1" applyAlignment="1">
      <alignment horizontal="center" vertical="top" wrapText="1"/>
    </xf>
    <xf numFmtId="0" fontId="17" fillId="0" borderId="50" xfId="0" applyFont="1" applyBorder="1" applyAlignment="1">
      <alignment horizontal="center" vertical="top" wrapText="1"/>
    </xf>
    <xf numFmtId="0" fontId="17" fillId="0" borderId="52" xfId="0" applyFont="1" applyBorder="1" applyAlignment="1">
      <alignment vertical="top" wrapText="1"/>
    </xf>
    <xf numFmtId="3" fontId="17" fillId="0" borderId="52" xfId="0" applyNumberFormat="1" applyFont="1" applyBorder="1" applyAlignment="1">
      <alignment horizontal="center" vertical="top" wrapText="1"/>
    </xf>
    <xf numFmtId="0" fontId="17" fillId="0" borderId="52" xfId="0" applyFont="1" applyBorder="1" applyAlignment="1">
      <alignment horizontal="center" vertical="center" wrapText="1"/>
    </xf>
    <xf numFmtId="0" fontId="6" fillId="0" borderId="11" xfId="0" applyFont="1" applyBorder="1"/>
    <xf numFmtId="0" fontId="16" fillId="0" borderId="18" xfId="0" applyFont="1" applyBorder="1"/>
    <xf numFmtId="0" fontId="0" fillId="0" borderId="0" xfId="0" applyAlignment="1">
      <alignment horizontal="center" vertical="center" wrapText="1"/>
    </xf>
    <xf numFmtId="0" fontId="0" fillId="0" borderId="0" xfId="0" applyAlignment="1"/>
    <xf numFmtId="0" fontId="0" fillId="0" borderId="0" xfId="0" applyAlignment="1">
      <alignment wrapText="1"/>
    </xf>
    <xf numFmtId="0" fontId="12" fillId="0" borderId="0" xfId="0" applyFont="1" applyAlignment="1">
      <alignment horizontal="center"/>
    </xf>
    <xf numFmtId="0" fontId="12" fillId="0" borderId="28" xfId="0" applyFont="1" applyBorder="1" applyAlignment="1">
      <alignment vertical="top" wrapText="1"/>
    </xf>
    <xf numFmtId="0" fontId="12" fillId="0" borderId="10" xfId="0" applyFont="1" applyBorder="1" applyAlignment="1">
      <alignment vertical="top" wrapText="1"/>
    </xf>
    <xf numFmtId="0" fontId="12" fillId="0" borderId="30" xfId="0" applyFont="1" applyBorder="1" applyAlignment="1">
      <alignment vertical="top" wrapText="1"/>
    </xf>
    <xf numFmtId="0" fontId="18" fillId="0" borderId="34" xfId="0" applyFont="1" applyBorder="1" applyAlignment="1">
      <alignment vertical="top" wrapText="1"/>
    </xf>
    <xf numFmtId="0" fontId="12" fillId="0" borderId="34" xfId="0" applyFont="1" applyBorder="1" applyAlignment="1">
      <alignment horizontal="center" vertical="top" wrapText="1"/>
    </xf>
    <xf numFmtId="0" fontId="0" fillId="0" borderId="0" xfId="0"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19" fillId="0" borderId="0" xfId="0" applyFont="1" applyAlignment="1">
      <alignment horizontal="center" vertical="center"/>
    </xf>
    <xf numFmtId="0" fontId="0" fillId="0" borderId="0" xfId="0" applyFont="1" applyAlignment="1">
      <alignment vertical="center"/>
    </xf>
    <xf numFmtId="0" fontId="0" fillId="0" borderId="2" xfId="0" applyFont="1" applyBorder="1" applyAlignment="1">
      <alignment horizontal="center" vertical="center"/>
    </xf>
    <xf numFmtId="0" fontId="14" fillId="0" borderId="0" xfId="0" applyFont="1" applyAlignment="1">
      <alignment horizontal="center" vertical="center"/>
    </xf>
    <xf numFmtId="0" fontId="20" fillId="0" borderId="0" xfId="0" applyFont="1" applyAlignment="1">
      <alignment wrapText="1"/>
    </xf>
    <xf numFmtId="0" fontId="21" fillId="0" borderId="0" xfId="0" applyFont="1" applyAlignment="1">
      <alignment wrapText="1"/>
    </xf>
    <xf numFmtId="0" fontId="22" fillId="0" borderId="0" xfId="0" applyFont="1" applyAlignment="1">
      <alignment vertical="top" wrapText="1"/>
    </xf>
    <xf numFmtId="0" fontId="22" fillId="0" borderId="0" xfId="0" applyFont="1" applyAlignment="1">
      <alignment wrapText="1"/>
    </xf>
    <xf numFmtId="0" fontId="13" fillId="0" borderId="0" xfId="0" applyFont="1" applyAlignment="1">
      <alignment vertical="top" wrapText="1"/>
    </xf>
    <xf numFmtId="0" fontId="23" fillId="0" borderId="0" xfId="0" applyFont="1" applyAlignment="1">
      <alignment horizontal="left" vertical="top"/>
    </xf>
    <xf numFmtId="0" fontId="12" fillId="0" borderId="0" xfId="0" applyFont="1" applyAlignment="1">
      <alignment horizontal="center"/>
    </xf>
    <xf numFmtId="0" fontId="0" fillId="0" borderId="0" xfId="0" applyAlignment="1">
      <alignment wrapText="1"/>
    </xf>
    <xf numFmtId="0" fontId="18" fillId="0" borderId="0" xfId="0" applyFont="1" applyAlignment="1">
      <alignment horizontal="center"/>
    </xf>
    <xf numFmtId="0" fontId="17" fillId="0" borderId="0" xfId="0" applyFont="1" applyAlignment="1">
      <alignment vertical="top" wrapText="1"/>
    </xf>
    <xf numFmtId="0" fontId="14" fillId="0" borderId="0" xfId="0" applyFont="1"/>
    <xf numFmtId="0" fontId="12" fillId="0" borderId="0" xfId="0" applyFont="1" applyAlignment="1">
      <alignment horizontal="left" indent="1"/>
    </xf>
    <xf numFmtId="0" fontId="18" fillId="0" borderId="0" xfId="0" applyFont="1" applyAlignment="1">
      <alignment horizontal="right" indent="15"/>
    </xf>
    <xf numFmtId="0" fontId="18" fillId="0" borderId="0" xfId="0" applyFont="1" applyAlignment="1">
      <alignment horizontal="right"/>
    </xf>
    <xf numFmtId="0" fontId="12" fillId="0" borderId="0" xfId="0" applyFont="1" applyBorder="1" applyAlignment="1">
      <alignment horizontal="left" vertical="top" wrapText="1"/>
    </xf>
    <xf numFmtId="0" fontId="12" fillId="0" borderId="0" xfId="0" applyFont="1" applyBorder="1" applyAlignment="1">
      <alignment vertical="top" wrapText="1"/>
    </xf>
    <xf numFmtId="0" fontId="24" fillId="0" borderId="0" xfId="0" applyFont="1" applyAlignment="1">
      <alignment horizontal="left" indent="1"/>
    </xf>
    <xf numFmtId="0" fontId="12" fillId="0" borderId="0" xfId="0" applyFont="1" applyAlignment="1">
      <alignment horizontal="justify"/>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12" fillId="0" borderId="36" xfId="0" applyFont="1" applyBorder="1" applyAlignment="1">
      <alignment horizontal="center" vertical="center" wrapText="1"/>
    </xf>
    <xf numFmtId="3" fontId="0" fillId="0" borderId="2" xfId="0" applyNumberFormat="1" applyBorder="1" applyAlignment="1">
      <alignment horizontal="center" vertical="center" wrapText="1"/>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4" fillId="0" borderId="21" xfId="2" applyBorder="1">
      <alignment horizontal="center" vertical="center" wrapText="1"/>
    </xf>
    <xf numFmtId="0" fontId="4" fillId="0" borderId="22" xfId="2" applyBorder="1">
      <alignment horizontal="center" vertical="center" wrapText="1"/>
    </xf>
    <xf numFmtId="0" fontId="4" fillId="0" borderId="25" xfId="2" applyBorder="1">
      <alignment horizontal="center" vertical="center" wrapText="1"/>
    </xf>
    <xf numFmtId="0" fontId="4" fillId="0" borderId="11" xfId="2" applyBorder="1">
      <alignment horizontal="center" vertical="center" wrapText="1"/>
    </xf>
    <xf numFmtId="0" fontId="4" fillId="0" borderId="2" xfId="2" applyBorder="1" applyAlignment="1">
      <alignment horizontal="center" vertical="center" wrapText="1"/>
    </xf>
    <xf numFmtId="0" fontId="4" fillId="0" borderId="3" xfId="2" applyBorder="1" applyAlignment="1">
      <alignment horizontal="center" vertical="center" wrapText="1"/>
    </xf>
    <xf numFmtId="0" fontId="4" fillId="0" borderId="21" xfId="2" applyBorder="1">
      <alignment horizontal="center" vertical="center" wrapText="1"/>
    </xf>
    <xf numFmtId="0" fontId="4" fillId="0" borderId="22" xfId="2" applyBorder="1">
      <alignment horizontal="center" vertical="center" wrapText="1"/>
    </xf>
    <xf numFmtId="0" fontId="3" fillId="0" borderId="0" xfId="1" applyAlignment="1">
      <alignment horizontal="center" vertical="center" wrapText="1"/>
    </xf>
    <xf numFmtId="0" fontId="4" fillId="0" borderId="25" xfId="2" applyBorder="1">
      <alignment horizontal="center" vertical="center" wrapText="1"/>
    </xf>
    <xf numFmtId="0" fontId="4" fillId="0" borderId="11" xfId="2" applyBorder="1">
      <alignment horizontal="center" vertical="center" wrapText="1"/>
    </xf>
    <xf numFmtId="0" fontId="4" fillId="0" borderId="2" xfId="2" applyBorder="1" applyAlignment="1">
      <alignment horizontal="center" vertical="center" wrapText="1"/>
    </xf>
    <xf numFmtId="0" fontId="4" fillId="0" borderId="3" xfId="2" applyBorder="1" applyAlignment="1">
      <alignment horizontal="center" vertical="center" wrapText="1"/>
    </xf>
    <xf numFmtId="0" fontId="4" fillId="0" borderId="2" xfId="2" applyBorder="1">
      <alignment horizontal="center" vertical="center" wrapText="1"/>
    </xf>
    <xf numFmtId="0" fontId="0" fillId="0" borderId="8" xfId="0" applyBorder="1"/>
    <xf numFmtId="17" fontId="5" fillId="0" borderId="9" xfId="0" applyNumberFormat="1" applyFont="1" applyBorder="1"/>
    <xf numFmtId="0" fontId="0" fillId="0" borderId="9" xfId="0" applyBorder="1"/>
    <xf numFmtId="0" fontId="0" fillId="0" borderId="10" xfId="0" applyBorder="1"/>
    <xf numFmtId="0" fontId="4" fillId="0" borderId="8" xfId="2" applyBorder="1" applyAlignment="1">
      <alignment horizontal="center" vertical="center" wrapText="1"/>
    </xf>
    <xf numFmtId="0" fontId="4" fillId="0" borderId="28" xfId="2" applyBorder="1" applyAlignment="1">
      <alignment horizontal="center" vertical="center" wrapText="1"/>
    </xf>
    <xf numFmtId="0" fontId="4" fillId="0" borderId="56" xfId="2" applyBorder="1">
      <alignment horizontal="center" vertical="center" wrapText="1"/>
    </xf>
    <xf numFmtId="164" fontId="7" fillId="3" borderId="12" xfId="5" applyNumberFormat="1" applyBorder="1">
      <alignment horizontal="right"/>
    </xf>
    <xf numFmtId="164" fontId="7" fillId="3" borderId="11" xfId="5" applyNumberFormat="1" applyBorder="1">
      <alignment horizontal="right"/>
    </xf>
    <xf numFmtId="164" fontId="28" fillId="7" borderId="11" xfId="5" applyNumberFormat="1" applyFont="1" applyFill="1" applyBorder="1">
      <alignment horizontal="right"/>
    </xf>
    <xf numFmtId="4" fontId="28" fillId="7" borderId="2" xfId="5" applyFont="1" applyFill="1" applyBorder="1">
      <alignment horizontal="right"/>
    </xf>
    <xf numFmtId="4" fontId="28" fillId="7" borderId="12" xfId="5" applyFont="1" applyFill="1" applyBorder="1">
      <alignment horizontal="right"/>
    </xf>
    <xf numFmtId="4" fontId="7" fillId="0" borderId="11" xfId="5" applyFill="1" applyBorder="1">
      <alignment horizontal="right"/>
    </xf>
    <xf numFmtId="4" fontId="28" fillId="7" borderId="11" xfId="5" applyFont="1" applyFill="1" applyBorder="1">
      <alignment horizontal="right"/>
    </xf>
    <xf numFmtId="0" fontId="29" fillId="7" borderId="11" xfId="0" applyFont="1" applyFill="1" applyBorder="1"/>
    <xf numFmtId="0" fontId="29" fillId="7" borderId="17" xfId="0" applyFont="1" applyFill="1" applyBorder="1"/>
    <xf numFmtId="0" fontId="29" fillId="7" borderId="16" xfId="0" applyFont="1" applyFill="1" applyBorder="1"/>
    <xf numFmtId="2" fontId="0" fillId="0" borderId="11" xfId="0" applyNumberFormat="1" applyBorder="1"/>
    <xf numFmtId="2" fontId="0" fillId="4" borderId="17" xfId="0" applyNumberFormat="1" applyFill="1" applyBorder="1" applyProtection="1">
      <protection locked="0"/>
    </xf>
    <xf numFmtId="2" fontId="0" fillId="4" borderId="16" xfId="0" applyNumberFormat="1" applyFill="1" applyBorder="1" applyProtection="1">
      <protection locked="0"/>
    </xf>
    <xf numFmtId="2" fontId="29" fillId="7" borderId="11" xfId="0" applyNumberFormat="1" applyFont="1" applyFill="1" applyBorder="1"/>
    <xf numFmtId="2" fontId="29" fillId="7" borderId="17" xfId="0" applyNumberFormat="1" applyFont="1" applyFill="1" applyBorder="1" applyProtection="1">
      <protection locked="0"/>
    </xf>
    <xf numFmtId="2" fontId="29" fillId="7" borderId="16" xfId="0" applyNumberFormat="1" applyFont="1" applyFill="1" applyBorder="1" applyProtection="1">
      <protection locked="0"/>
    </xf>
    <xf numFmtId="0" fontId="0" fillId="4" borderId="2" xfId="0" applyFill="1" applyBorder="1"/>
    <xf numFmtId="4" fontId="7" fillId="2" borderId="17" xfId="3" applyBorder="1" applyProtection="1">
      <alignment horizontal="right"/>
      <protection locked="0"/>
    </xf>
    <xf numFmtId="164" fontId="7" fillId="2" borderId="17" xfId="3" applyNumberFormat="1" applyBorder="1" applyProtection="1">
      <alignment horizontal="right"/>
      <protection locked="0"/>
    </xf>
    <xf numFmtId="4" fontId="7" fillId="4" borderId="17" xfId="3" applyFill="1" applyBorder="1" applyProtection="1">
      <alignment horizontal="right"/>
      <protection locked="0"/>
    </xf>
    <xf numFmtId="164" fontId="7" fillId="5" borderId="17" xfId="3" applyNumberFormat="1" applyFill="1" applyBorder="1" applyProtection="1">
      <alignment horizontal="right"/>
      <protection locked="0"/>
    </xf>
    <xf numFmtId="4" fontId="7" fillId="4" borderId="16" xfId="3" applyFill="1" applyBorder="1" applyProtection="1">
      <alignment horizontal="right"/>
      <protection locked="0"/>
    </xf>
    <xf numFmtId="4" fontId="28" fillId="7" borderId="17" xfId="3" applyFont="1" applyFill="1" applyBorder="1" applyProtection="1">
      <alignment horizontal="right"/>
      <protection locked="0"/>
    </xf>
    <xf numFmtId="164" fontId="28" fillId="7" borderId="17" xfId="3" applyNumberFormat="1" applyFont="1" applyFill="1" applyBorder="1" applyProtection="1">
      <alignment horizontal="right"/>
      <protection locked="0"/>
    </xf>
    <xf numFmtId="4" fontId="28" fillId="7" borderId="16" xfId="3" applyFont="1" applyFill="1" applyBorder="1" applyProtection="1">
      <alignment horizontal="right"/>
      <protection locked="0"/>
    </xf>
    <xf numFmtId="0" fontId="6" fillId="4" borderId="2" xfId="0" applyFont="1" applyFill="1" applyBorder="1"/>
    <xf numFmtId="4" fontId="8" fillId="4" borderId="17" xfId="3" applyFont="1" applyFill="1" applyBorder="1" applyProtection="1">
      <alignment horizontal="right"/>
      <protection locked="0"/>
    </xf>
    <xf numFmtId="164" fontId="7" fillId="4" borderId="17" xfId="3" applyNumberFormat="1" applyFill="1" applyBorder="1" applyProtection="1">
      <alignment horizontal="right"/>
      <protection locked="0"/>
    </xf>
    <xf numFmtId="0" fontId="30" fillId="7" borderId="11" xfId="0" applyFont="1" applyFill="1" applyBorder="1"/>
    <xf numFmtId="4" fontId="31" fillId="7" borderId="17" xfId="3" applyFont="1" applyFill="1" applyBorder="1" applyProtection="1">
      <alignment horizontal="right"/>
      <protection locked="0"/>
    </xf>
    <xf numFmtId="4" fontId="7" fillId="2" borderId="16" xfId="3" applyBorder="1" applyProtection="1">
      <alignment horizontal="right"/>
      <protection locked="0"/>
    </xf>
    <xf numFmtId="164" fontId="7" fillId="2" borderId="16" xfId="3" applyNumberFormat="1" applyBorder="1" applyProtection="1">
      <alignment horizontal="right"/>
      <protection locked="0"/>
    </xf>
    <xf numFmtId="164" fontId="4" fillId="3" borderId="11" xfId="5" applyNumberFormat="1" applyFont="1" applyBorder="1">
      <alignment horizontal="right"/>
    </xf>
    <xf numFmtId="4" fontId="7" fillId="5" borderId="17" xfId="3" applyFill="1" applyBorder="1" applyProtection="1">
      <alignment horizontal="right"/>
      <protection locked="0"/>
    </xf>
    <xf numFmtId="4" fontId="7" fillId="3" borderId="2" xfId="5" applyFont="1" applyBorder="1">
      <alignment horizontal="right"/>
    </xf>
    <xf numFmtId="164" fontId="7" fillId="3" borderId="2" xfId="5" applyNumberFormat="1" applyFont="1" applyBorder="1">
      <alignment horizontal="right"/>
    </xf>
    <xf numFmtId="4" fontId="7" fillId="3" borderId="12" xfId="5" applyFont="1" applyBorder="1">
      <alignment horizontal="right"/>
    </xf>
    <xf numFmtId="164" fontId="7" fillId="4" borderId="2" xfId="5" applyNumberFormat="1" applyFont="1" applyFill="1" applyBorder="1">
      <alignment horizontal="right"/>
    </xf>
    <xf numFmtId="4" fontId="7" fillId="4" borderId="2" xfId="5" applyFont="1" applyFill="1" applyBorder="1">
      <alignment horizontal="right"/>
    </xf>
    <xf numFmtId="4" fontId="7" fillId="4" borderId="12" xfId="5" applyFont="1" applyFill="1" applyBorder="1">
      <alignment horizontal="right"/>
    </xf>
    <xf numFmtId="4" fontId="7" fillId="3" borderId="17" xfId="5" applyNumberFormat="1" applyBorder="1">
      <alignment horizontal="right"/>
    </xf>
    <xf numFmtId="4" fontId="7" fillId="4" borderId="2" xfId="5" applyFill="1" applyBorder="1">
      <alignment horizontal="right"/>
    </xf>
    <xf numFmtId="4" fontId="7" fillId="4" borderId="12" xfId="5" applyFill="1" applyBorder="1">
      <alignment horizontal="right"/>
    </xf>
    <xf numFmtId="4" fontId="28" fillId="7" borderId="17" xfId="5" applyNumberFormat="1" applyFont="1" applyFill="1" applyBorder="1">
      <alignment horizontal="right"/>
    </xf>
    <xf numFmtId="164" fontId="28" fillId="7" borderId="12" xfId="5" applyNumberFormat="1" applyFont="1" applyFill="1" applyBorder="1">
      <alignment horizontal="right"/>
    </xf>
    <xf numFmtId="4" fontId="7" fillId="2" borderId="17" xfId="3" applyFont="1" applyBorder="1" applyProtection="1">
      <alignment horizontal="right"/>
      <protection locked="0"/>
    </xf>
    <xf numFmtId="4" fontId="7" fillId="2" borderId="16" xfId="3" applyFont="1" applyBorder="1" applyProtection="1">
      <alignment horizontal="right"/>
      <protection locked="0"/>
    </xf>
    <xf numFmtId="4" fontId="7" fillId="4" borderId="17" xfId="3" applyFont="1" applyFill="1" applyBorder="1" applyProtection="1">
      <alignment horizontal="right"/>
      <protection locked="0"/>
    </xf>
    <xf numFmtId="4" fontId="7" fillId="4" borderId="16" xfId="3" applyFont="1" applyFill="1" applyBorder="1" applyProtection="1">
      <alignment horizontal="right"/>
      <protection locked="0"/>
    </xf>
    <xf numFmtId="164" fontId="8" fillId="4" borderId="2" xfId="5" applyNumberFormat="1" applyFont="1" applyFill="1" applyBorder="1">
      <alignment horizontal="right"/>
    </xf>
    <xf numFmtId="164" fontId="8" fillId="4" borderId="12" xfId="5" applyNumberFormat="1" applyFont="1" applyFill="1" applyBorder="1">
      <alignment horizontal="right"/>
    </xf>
    <xf numFmtId="164" fontId="28" fillId="7" borderId="2" xfId="5" applyNumberFormat="1" applyFont="1" applyFill="1" applyBorder="1">
      <alignment horizontal="right"/>
    </xf>
    <xf numFmtId="164" fontId="4" fillId="4" borderId="11" xfId="5" applyNumberFormat="1" applyFont="1" applyFill="1" applyBorder="1">
      <alignment horizontal="right"/>
    </xf>
    <xf numFmtId="164" fontId="8" fillId="5" borderId="17" xfId="3" applyNumberFormat="1" applyFont="1" applyFill="1" applyBorder="1" applyProtection="1">
      <alignment horizontal="right"/>
      <protection locked="0"/>
    </xf>
    <xf numFmtId="0" fontId="0" fillId="4" borderId="17" xfId="0" applyFill="1" applyBorder="1"/>
    <xf numFmtId="0" fontId="0" fillId="4" borderId="16" xfId="0" applyFill="1" applyBorder="1"/>
    <xf numFmtId="0" fontId="0" fillId="0" borderId="2" xfId="0" applyFill="1" applyBorder="1"/>
    <xf numFmtId="168" fontId="7" fillId="0" borderId="18" xfId="4" applyNumberFormat="1" applyFont="1" applyBorder="1" applyAlignment="1">
      <alignment vertical="top"/>
    </xf>
    <xf numFmtId="165" fontId="7" fillId="0" borderId="20" xfId="4" applyNumberFormat="1" applyFont="1" applyBorder="1" applyAlignment="1">
      <alignment vertical="top"/>
    </xf>
    <xf numFmtId="169" fontId="7" fillId="0" borderId="19" xfId="4" applyNumberFormat="1" applyFont="1" applyBorder="1" applyAlignment="1">
      <alignment vertical="top"/>
    </xf>
    <xf numFmtId="169" fontId="7" fillId="0" borderId="20" xfId="4" applyNumberFormat="1" applyFont="1" applyBorder="1" applyAlignment="1">
      <alignment vertical="top"/>
    </xf>
    <xf numFmtId="168" fontId="28" fillId="7" borderId="18" xfId="4" applyNumberFormat="1" applyFont="1" applyFill="1" applyBorder="1" applyAlignment="1">
      <alignment vertical="top"/>
    </xf>
    <xf numFmtId="165" fontId="28" fillId="7" borderId="19" xfId="4" applyNumberFormat="1" applyFont="1" applyFill="1" applyBorder="1" applyAlignment="1">
      <alignment vertical="top"/>
    </xf>
    <xf numFmtId="43" fontId="28" fillId="7" borderId="19" xfId="4" applyNumberFormat="1" applyFont="1" applyFill="1" applyBorder="1" applyAlignment="1">
      <alignment vertical="top"/>
    </xf>
    <xf numFmtId="165" fontId="28" fillId="7" borderId="20" xfId="4" applyNumberFormat="1" applyFont="1" applyFill="1" applyBorder="1" applyAlignment="1">
      <alignment vertical="top"/>
    </xf>
    <xf numFmtId="164" fontId="32" fillId="0" borderId="0" xfId="0" applyNumberFormat="1" applyFont="1"/>
    <xf numFmtId="164" fontId="29" fillId="7" borderId="0" xfId="0" applyNumberFormat="1" applyFont="1" applyFill="1"/>
    <xf numFmtId="0" fontId="29" fillId="7" borderId="0" xfId="0" applyFont="1" applyFill="1"/>
    <xf numFmtId="0" fontId="11" fillId="0" borderId="0" xfId="0" applyFont="1"/>
    <xf numFmtId="0" fontId="6" fillId="0" borderId="29" xfId="0" applyFont="1" applyBorder="1"/>
    <xf numFmtId="0" fontId="6" fillId="0" borderId="25" xfId="0" applyFont="1" applyBorder="1"/>
    <xf numFmtId="0" fontId="6" fillId="0" borderId="21" xfId="0" applyFont="1" applyBorder="1"/>
    <xf numFmtId="0" fontId="6" fillId="3" borderId="21" xfId="0" applyFont="1" applyFill="1" applyBorder="1"/>
    <xf numFmtId="170" fontId="33" fillId="0" borderId="22" xfId="0" applyNumberFormat="1" applyFont="1" applyBorder="1"/>
    <xf numFmtId="0" fontId="6" fillId="0" borderId="30" xfId="0" applyFont="1" applyBorder="1"/>
    <xf numFmtId="170" fontId="34" fillId="0" borderId="18" xfId="0" applyNumberFormat="1" applyFont="1" applyBorder="1"/>
    <xf numFmtId="170" fontId="34" fillId="0" borderId="19" xfId="0" applyNumberFormat="1" applyFont="1" applyBorder="1"/>
    <xf numFmtId="170" fontId="34" fillId="3" borderId="19" xfId="0" applyNumberFormat="1" applyFont="1" applyFill="1" applyBorder="1"/>
    <xf numFmtId="170" fontId="34" fillId="0" borderId="20" xfId="0" applyNumberFormat="1" applyFont="1" applyBorder="1"/>
    <xf numFmtId="170" fontId="34" fillId="0" borderId="57" xfId="0" applyNumberFormat="1" applyFont="1" applyBorder="1"/>
    <xf numFmtId="0" fontId="6" fillId="0" borderId="31" xfId="0" applyFont="1" applyBorder="1"/>
    <xf numFmtId="0" fontId="6" fillId="5" borderId="5" xfId="0" applyFont="1" applyFill="1" applyBorder="1"/>
    <xf numFmtId="0" fontId="6" fillId="5" borderId="4" xfId="0" applyFont="1" applyFill="1" applyBorder="1"/>
    <xf numFmtId="0" fontId="6" fillId="5" borderId="6" xfId="0" applyFont="1" applyFill="1" applyBorder="1"/>
    <xf numFmtId="170" fontId="33" fillId="5" borderId="32" xfId="0" applyNumberFormat="1" applyFont="1" applyFill="1" applyBorder="1"/>
    <xf numFmtId="170" fontId="33" fillId="5" borderId="33" xfId="0" applyNumberFormat="1" applyFont="1" applyFill="1" applyBorder="1"/>
    <xf numFmtId="170" fontId="33" fillId="3" borderId="33" xfId="0" applyNumberFormat="1" applyFont="1" applyFill="1" applyBorder="1"/>
    <xf numFmtId="0" fontId="6" fillId="5" borderId="34" xfId="0" applyFont="1" applyFill="1" applyBorder="1"/>
    <xf numFmtId="2" fontId="27" fillId="0" borderId="0" xfId="0" applyNumberFormat="1" applyFont="1"/>
    <xf numFmtId="0" fontId="27" fillId="0" borderId="0" xfId="0" applyFont="1"/>
    <xf numFmtId="0" fontId="12" fillId="0" borderId="0" xfId="0" applyFont="1" applyAlignment="1">
      <alignment horizontal="left" vertical="top" wrapText="1"/>
    </xf>
    <xf numFmtId="0" fontId="12" fillId="0" borderId="0" xfId="0" applyFont="1" applyAlignment="1">
      <alignment horizontal="left" vertical="top" wrapText="1" indent="1"/>
    </xf>
    <xf numFmtId="0" fontId="0" fillId="0" borderId="0" xfId="0" applyAlignment="1">
      <alignment horizontal="left" vertical="top" wrapText="1"/>
    </xf>
    <xf numFmtId="0" fontId="17" fillId="0" borderId="0" xfId="0" applyFont="1" applyAlignment="1">
      <alignment horizontal="left" vertical="top" wrapText="1"/>
    </xf>
    <xf numFmtId="0" fontId="25" fillId="0" borderId="0" xfId="0" applyFont="1" applyAlignment="1">
      <alignment horizontal="left" vertical="top" wrapText="1"/>
    </xf>
    <xf numFmtId="0" fontId="0" fillId="0" borderId="0" xfId="0" applyFont="1" applyAlignment="1">
      <alignment horizontal="left" vertical="top" wrapText="1"/>
    </xf>
    <xf numFmtId="0" fontId="4" fillId="0" borderId="11" xfId="2" applyBorder="1">
      <alignment horizontal="center" vertical="center" wrapText="1"/>
    </xf>
    <xf numFmtId="0" fontId="4" fillId="0" borderId="2" xfId="2" applyBorder="1">
      <alignment horizontal="center" vertical="center" wrapText="1"/>
    </xf>
    <xf numFmtId="0" fontId="4" fillId="0" borderId="21" xfId="2" applyBorder="1">
      <alignment horizontal="center" vertical="center" wrapText="1"/>
    </xf>
    <xf numFmtId="0" fontId="4" fillId="0" borderId="3" xfId="2" applyBorder="1">
      <alignment horizontal="center" vertical="center" wrapText="1"/>
    </xf>
    <xf numFmtId="164" fontId="7" fillId="2" borderId="2" xfId="3" applyNumberFormat="1" applyBorder="1" applyAlignment="1" applyProtection="1">
      <alignment horizontal="right" vertical="center"/>
      <protection locked="0"/>
    </xf>
    <xf numFmtId="164" fontId="7" fillId="2" borderId="12" xfId="3" applyNumberFormat="1" applyBorder="1" applyAlignment="1" applyProtection="1">
      <alignment horizontal="right" vertical="center"/>
      <protection locked="0"/>
    </xf>
    <xf numFmtId="164" fontId="35" fillId="0" borderId="0" xfId="0" applyNumberFormat="1" applyFont="1"/>
    <xf numFmtId="0" fontId="14" fillId="0" borderId="0" xfId="0" applyFont="1" applyAlignment="1">
      <alignment horizontal="center" vertical="center"/>
    </xf>
    <xf numFmtId="171" fontId="7" fillId="3" borderId="11" xfId="5" applyNumberFormat="1" applyFill="1" applyBorder="1">
      <alignment horizontal="right"/>
    </xf>
    <xf numFmtId="0" fontId="12" fillId="0" borderId="0" xfId="0" applyFont="1" applyAlignment="1">
      <alignment horizontal="center"/>
    </xf>
    <xf numFmtId="0" fontId="0" fillId="0" borderId="2" xfId="0" applyBorder="1" applyAlignment="1">
      <alignment horizontal="center" vertical="center"/>
    </xf>
    <xf numFmtId="0" fontId="0" fillId="0" borderId="55" xfId="0" applyBorder="1" applyAlignment="1">
      <alignment horizontal="center" vertical="center" wrapText="1"/>
    </xf>
    <xf numFmtId="3" fontId="0" fillId="0" borderId="55" xfId="0" applyNumberFormat="1" applyBorder="1" applyAlignment="1">
      <alignment horizontal="center" vertical="center" wrapText="1"/>
    </xf>
    <xf numFmtId="0" fontId="0" fillId="0" borderId="55" xfId="0" applyBorder="1" applyAlignment="1">
      <alignment horizontal="center" vertical="center"/>
    </xf>
    <xf numFmtId="0" fontId="36" fillId="0" borderId="0" xfId="0" applyFont="1"/>
    <xf numFmtId="0" fontId="36" fillId="0" borderId="9" xfId="0" applyFont="1" applyBorder="1"/>
    <xf numFmtId="0" fontId="36" fillId="0" borderId="34" xfId="0" applyFont="1" applyBorder="1"/>
    <xf numFmtId="0" fontId="36" fillId="0" borderId="34" xfId="0" applyFont="1" applyBorder="1" applyAlignment="1">
      <alignment wrapText="1"/>
    </xf>
    <xf numFmtId="0" fontId="36" fillId="0" borderId="34" xfId="0" applyFont="1" applyBorder="1" applyAlignment="1">
      <alignment horizontal="center"/>
    </xf>
    <xf numFmtId="0" fontId="36" fillId="0" borderId="30" xfId="0" applyFont="1" applyBorder="1"/>
    <xf numFmtId="0" fontId="39" fillId="0" borderId="34" xfId="0" applyFont="1" applyBorder="1"/>
    <xf numFmtId="0" fontId="36" fillId="0" borderId="33" xfId="0" applyFont="1" applyBorder="1" applyAlignment="1">
      <alignment horizontal="center"/>
    </xf>
    <xf numFmtId="0" fontId="39" fillId="0" borderId="33" xfId="0" applyFont="1" applyBorder="1"/>
    <xf numFmtId="0" fontId="36" fillId="0" borderId="29" xfId="0" applyFont="1" applyBorder="1"/>
    <xf numFmtId="0" fontId="38" fillId="0" borderId="30" xfId="0" applyFont="1" applyBorder="1" applyAlignment="1">
      <alignment horizontal="center"/>
    </xf>
    <xf numFmtId="0" fontId="38" fillId="0" borderId="30" xfId="0" applyFont="1" applyBorder="1"/>
    <xf numFmtId="0" fontId="40" fillId="0" borderId="34" xfId="0" applyFont="1" applyBorder="1"/>
    <xf numFmtId="0" fontId="40" fillId="0" borderId="33" xfId="0" applyFont="1" applyBorder="1"/>
    <xf numFmtId="0" fontId="40" fillId="0" borderId="30" xfId="0" applyFont="1" applyBorder="1"/>
    <xf numFmtId="0" fontId="27" fillId="8" borderId="0" xfId="0" applyFont="1" applyFill="1" applyAlignment="1">
      <alignment wrapText="1"/>
    </xf>
    <xf numFmtId="0" fontId="27" fillId="8" borderId="0" xfId="0" applyFont="1" applyFill="1"/>
    <xf numFmtId="0" fontId="13" fillId="8" borderId="0" xfId="0" applyFont="1" applyFill="1" applyAlignment="1">
      <alignment horizontal="left" vertical="top" wrapText="1"/>
    </xf>
    <xf numFmtId="0" fontId="0" fillId="8" borderId="0" xfId="0" applyFont="1" applyFill="1" applyAlignment="1">
      <alignment wrapText="1"/>
    </xf>
    <xf numFmtId="0" fontId="0" fillId="8" borderId="0" xfId="0" applyFill="1" applyAlignment="1">
      <alignment horizontal="left" vertical="top" wrapText="1"/>
    </xf>
    <xf numFmtId="0" fontId="18" fillId="0" borderId="0" xfId="0" applyFont="1" applyFill="1" applyAlignment="1">
      <alignment horizontal="center"/>
    </xf>
    <xf numFmtId="0" fontId="0" fillId="0" borderId="0" xfId="0" applyAlignment="1">
      <alignment wrapText="1"/>
    </xf>
    <xf numFmtId="0" fontId="0" fillId="0" borderId="0" xfId="0" applyFont="1" applyAlignment="1">
      <alignment wrapText="1"/>
    </xf>
    <xf numFmtId="0" fontId="12" fillId="0" borderId="0" xfId="0" applyFont="1" applyBorder="1" applyAlignment="1">
      <alignment vertical="top" wrapText="1"/>
    </xf>
    <xf numFmtId="0" fontId="3" fillId="0" borderId="0" xfId="1" applyAlignment="1">
      <alignment horizontal="center" vertical="center" wrapText="1"/>
    </xf>
    <xf numFmtId="17" fontId="5" fillId="0" borderId="8" xfId="0" applyNumberFormat="1" applyFont="1" applyBorder="1" applyAlignment="1">
      <alignment horizontal="center"/>
    </xf>
    <xf numFmtId="17" fontId="5" fillId="0" borderId="9" xfId="0" applyNumberFormat="1" applyFont="1" applyBorder="1" applyAlignment="1">
      <alignment horizontal="center"/>
    </xf>
    <xf numFmtId="17" fontId="5" fillId="0" borderId="10" xfId="0" applyNumberFormat="1" applyFont="1" applyBorder="1" applyAlignment="1">
      <alignment horizontal="center"/>
    </xf>
    <xf numFmtId="0" fontId="4" fillId="0" borderId="1" xfId="2" applyBorder="1">
      <alignment horizontal="center" vertical="center" wrapText="1"/>
    </xf>
    <xf numFmtId="0" fontId="4" fillId="0" borderId="46" xfId="2" applyBorder="1">
      <alignment horizontal="center" vertical="center" wrapText="1"/>
    </xf>
    <xf numFmtId="0" fontId="4" fillId="0" borderId="59" xfId="2" applyBorder="1" applyAlignment="1">
      <alignment horizontal="center" vertical="center" wrapText="1"/>
    </xf>
    <xf numFmtId="0" fontId="4" fillId="0" borderId="13" xfId="2" applyBorder="1" applyAlignment="1">
      <alignment horizontal="center" vertical="center" wrapText="1"/>
    </xf>
    <xf numFmtId="0" fontId="4" fillId="0" borderId="58" xfId="2" applyBorder="1" applyAlignment="1">
      <alignment horizontal="center" vertical="center" wrapText="1"/>
    </xf>
    <xf numFmtId="0" fontId="4" fillId="0" borderId="47" xfId="2" applyBorder="1" applyAlignment="1">
      <alignment horizontal="center" vertical="center" wrapText="1"/>
    </xf>
    <xf numFmtId="0" fontId="0" fillId="0" borderId="0" xfId="0" applyAlignment="1">
      <alignment horizontal="center" vertical="center" wrapText="1"/>
    </xf>
    <xf numFmtId="0" fontId="4" fillId="0" borderId="2" xfId="2" applyBorder="1">
      <alignment horizontal="center" vertical="center" wrapText="1"/>
    </xf>
    <xf numFmtId="0" fontId="4" fillId="0" borderId="2" xfId="2" applyBorder="1" applyAlignment="1">
      <alignment horizontal="center" vertical="center" wrapText="1"/>
    </xf>
    <xf numFmtId="0" fontId="4" fillId="0" borderId="3" xfId="2" applyBorder="1" applyAlignment="1">
      <alignment horizontal="center" vertical="center" wrapText="1"/>
    </xf>
    <xf numFmtId="17" fontId="4" fillId="0" borderId="5" xfId="2" applyNumberFormat="1" applyFont="1" applyBorder="1" applyAlignment="1">
      <alignment horizontal="center" vertical="center" wrapText="1"/>
    </xf>
    <xf numFmtId="0" fontId="4" fillId="0" borderId="4" xfId="2" applyBorder="1" applyAlignment="1">
      <alignment horizontal="center" vertical="center" wrapText="1"/>
    </xf>
    <xf numFmtId="0" fontId="4" fillId="0" borderId="6" xfId="2" applyBorder="1" applyAlignment="1">
      <alignment horizontal="center" vertical="center" wrapText="1"/>
    </xf>
    <xf numFmtId="0" fontId="0" fillId="0" borderId="0" xfId="0" applyAlignment="1">
      <alignment wrapText="1"/>
    </xf>
    <xf numFmtId="0" fontId="4" fillId="0" borderId="25" xfId="2" applyBorder="1">
      <alignment horizontal="center" vertical="center" wrapText="1"/>
    </xf>
    <xf numFmtId="0" fontId="4" fillId="0" borderId="11" xfId="2" applyBorder="1">
      <alignment horizontal="center" vertical="center" wrapText="1"/>
    </xf>
    <xf numFmtId="0" fontId="4" fillId="0" borderId="21" xfId="2" applyBorder="1">
      <alignment horizontal="center" vertical="center" wrapText="1"/>
    </xf>
    <xf numFmtId="0" fontId="4" fillId="0" borderId="27" xfId="2" applyBorder="1">
      <alignment horizontal="center" vertical="center" wrapText="1"/>
    </xf>
    <xf numFmtId="0" fontId="4" fillId="0" borderId="3" xfId="2" applyBorder="1">
      <alignment horizontal="center" vertical="center" wrapText="1"/>
    </xf>
    <xf numFmtId="0" fontId="6" fillId="0" borderId="0" xfId="0" applyFont="1" applyAlignment="1">
      <alignment vertical="justify"/>
    </xf>
    <xf numFmtId="0" fontId="17" fillId="0" borderId="49" xfId="0" applyFont="1" applyBorder="1" applyAlignment="1">
      <alignment horizontal="center" vertical="center" textRotation="90" wrapText="1"/>
    </xf>
    <xf numFmtId="0" fontId="17" fillId="0" borderId="50" xfId="0" applyFont="1" applyBorder="1" applyAlignment="1">
      <alignment horizontal="center" vertical="center" textRotation="90" wrapText="1"/>
    </xf>
    <xf numFmtId="0" fontId="17" fillId="0" borderId="54"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1" xfId="0" applyFont="1" applyBorder="1" applyAlignment="1">
      <alignment horizontal="center" vertical="center" wrapText="1"/>
    </xf>
    <xf numFmtId="0" fontId="12" fillId="0" borderId="0" xfId="0" applyFont="1" applyAlignment="1">
      <alignment horizontal="center"/>
    </xf>
    <xf numFmtId="0" fontId="0" fillId="0" borderId="0" xfId="0" applyAlignment="1">
      <alignment horizontal="center"/>
    </xf>
    <xf numFmtId="0" fontId="17" fillId="0" borderId="49" xfId="0" applyFont="1" applyBorder="1" applyAlignment="1">
      <alignment horizontal="center" vertical="center" wrapText="1"/>
    </xf>
    <xf numFmtId="0" fontId="17" fillId="0" borderId="50" xfId="0" applyFont="1" applyBorder="1" applyAlignment="1">
      <alignment horizontal="center" vertical="center" wrapText="1"/>
    </xf>
    <xf numFmtId="0" fontId="12" fillId="0" borderId="60" xfId="0" applyFont="1" applyBorder="1" applyAlignment="1">
      <alignment horizontal="center" vertical="top" wrapText="1"/>
    </xf>
    <xf numFmtId="0" fontId="22" fillId="0" borderId="60" xfId="0" applyFont="1" applyBorder="1" applyAlignment="1">
      <alignment horizontal="center" vertical="top" wrapText="1"/>
    </xf>
    <xf numFmtId="0" fontId="18" fillId="0" borderId="0" xfId="0" applyFont="1" applyAlignment="1">
      <alignment horizontal="center" vertical="center"/>
    </xf>
    <xf numFmtId="0" fontId="0" fillId="0" borderId="0" xfId="0" applyAlignment="1">
      <alignment horizontal="center" vertical="center"/>
    </xf>
    <xf numFmtId="0" fontId="36" fillId="0" borderId="8" xfId="0" applyFont="1" applyBorder="1" applyAlignment="1">
      <alignment wrapText="1"/>
    </xf>
    <xf numFmtId="0" fontId="36" fillId="0" borderId="43" xfId="0" applyFont="1" applyBorder="1" applyAlignment="1">
      <alignment wrapText="1"/>
    </xf>
    <xf numFmtId="0" fontId="36" fillId="0" borderId="29" xfId="0" applyFont="1" applyBorder="1" applyAlignment="1">
      <alignment wrapText="1"/>
    </xf>
    <xf numFmtId="0" fontId="0" fillId="0" borderId="30" xfId="0" applyBorder="1" applyAlignment="1">
      <alignment wrapText="1"/>
    </xf>
    <xf numFmtId="0" fontId="37" fillId="0" borderId="33" xfId="0" applyFont="1" applyBorder="1"/>
    <xf numFmtId="0" fontId="36" fillId="0" borderId="23" xfId="0" applyFont="1" applyBorder="1"/>
    <xf numFmtId="0" fontId="36" fillId="0" borderId="35" xfId="0" applyFont="1" applyBorder="1"/>
    <xf numFmtId="0" fontId="36" fillId="0" borderId="40" xfId="0" applyFont="1" applyBorder="1" applyAlignment="1">
      <alignment wrapText="1"/>
    </xf>
    <xf numFmtId="0" fontId="36" fillId="0" borderId="41" xfId="0" applyFont="1" applyBorder="1" applyAlignment="1">
      <alignment wrapText="1"/>
    </xf>
    <xf numFmtId="0" fontId="36" fillId="0" borderId="42" xfId="0" applyFont="1" applyBorder="1" applyAlignment="1">
      <alignment wrapText="1"/>
    </xf>
    <xf numFmtId="0" fontId="36" fillId="0" borderId="37" xfId="0" applyFont="1" applyBorder="1"/>
    <xf numFmtId="0" fontId="36" fillId="0" borderId="38" xfId="0" applyFont="1" applyBorder="1"/>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36" fillId="0" borderId="10" xfId="0" applyFont="1" applyBorder="1" applyAlignment="1">
      <alignment horizontal="center" vertical="center"/>
    </xf>
    <xf numFmtId="0" fontId="36" fillId="0" borderId="32" xfId="0" applyFont="1" applyBorder="1"/>
    <xf numFmtId="0" fontId="36" fillId="0" borderId="39" xfId="0" applyFont="1" applyBorder="1"/>
    <xf numFmtId="0" fontId="15" fillId="0" borderId="29" xfId="0" applyFont="1" applyBorder="1" applyAlignment="1">
      <alignment horizontal="center" vertical="top" wrapText="1"/>
    </xf>
    <xf numFmtId="0" fontId="15" fillId="0" borderId="30" xfId="0" applyFont="1" applyBorder="1" applyAlignment="1">
      <alignment horizontal="center" vertical="top" wrapText="1"/>
    </xf>
    <xf numFmtId="0" fontId="15" fillId="0" borderId="24" xfId="0" applyFont="1" applyBorder="1" applyAlignment="1">
      <alignment horizontal="center" vertical="top" wrapText="1"/>
    </xf>
    <xf numFmtId="0" fontId="15" fillId="0" borderId="34" xfId="0" applyFont="1" applyBorder="1" applyAlignment="1">
      <alignment horizontal="center" vertical="top" wrapText="1"/>
    </xf>
    <xf numFmtId="0" fontId="15" fillId="0" borderId="29" xfId="0" applyFont="1" applyBorder="1" applyAlignment="1">
      <alignment vertical="top" wrapText="1"/>
    </xf>
    <xf numFmtId="0" fontId="15" fillId="0" borderId="30" xfId="0" applyFont="1" applyBorder="1" applyAlignment="1">
      <alignment vertical="top" wrapText="1"/>
    </xf>
    <xf numFmtId="0" fontId="15" fillId="0" borderId="23" xfId="0" applyFont="1" applyBorder="1" applyAlignment="1">
      <alignment horizontal="center" vertical="top" wrapText="1"/>
    </xf>
    <xf numFmtId="0" fontId="15" fillId="0" borderId="32" xfId="0" applyFont="1" applyBorder="1" applyAlignment="1">
      <alignment horizontal="center" vertical="top" wrapText="1"/>
    </xf>
    <xf numFmtId="0" fontId="14" fillId="0" borderId="0" xfId="0" applyFont="1" applyAlignment="1">
      <alignment horizont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9" xfId="0" applyFont="1" applyBorder="1" applyAlignment="1">
      <alignment horizontal="center" vertical="center" textRotation="90" wrapText="1"/>
    </xf>
    <xf numFmtId="0" fontId="12" fillId="0" borderId="30" xfId="0" applyFont="1" applyBorder="1" applyAlignment="1">
      <alignment horizontal="center" vertical="center" textRotation="90" wrapText="1"/>
    </xf>
    <xf numFmtId="0" fontId="14" fillId="0" borderId="0" xfId="0" applyFont="1" applyAlignment="1">
      <alignment horizontal="center" vertical="center"/>
    </xf>
    <xf numFmtId="0" fontId="0" fillId="0" borderId="0" xfId="0" applyAlignment="1">
      <alignment vertical="center" wrapText="1"/>
    </xf>
  </cellXfs>
  <cellStyles count="6">
    <cellStyle name="Заголовок" xfId="1"/>
    <cellStyle name="ЗаголовокСтолбца" xfId="2"/>
    <cellStyle name="Значение" xfId="3"/>
    <cellStyle name="Обычный" xfId="0" builtinId="0"/>
    <cellStyle name="Финансовый" xfId="4" builtinId="3"/>
    <cellStyle name="Формула"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uznetsovaNN/AppData/Local/Microsoft/Windows/Temporary%20Internet%20Files/Content.Outlook/5RDHAA20/&#1060;&#1086;&#1088;&#1084;&#1072;%2046%20&#1069;&#1069;/&#1060;&#1086;&#1088;&#1084;&#1072;%2046%20&#1069;&#1069;/&#1044;&#1083;&#1103;%20&#1088;&#1072;&#1089;&#1095;&#1105;&#1090;&#1072;%20&#1090;&#1072;&#1088;&#1080;&#1092;&#1086;&#1074;/TSET.NET.2009.O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uznetsovaNN/AppData/Local/Microsoft/Windows/Temporary%20Internet%20Files/Content.Outlook/5RDHAA20/&#1060;&#1086;&#1088;&#1084;&#1072;%2046%20&#1069;&#1069;/Documents%20and%20Settings/KuznetsovaNN/Application%20Data/Microsoft/Excel/&#1044;&#1083;&#1103;%20&#1088;&#1072;&#1089;&#1095;&#1105;&#1090;&#1072;%20&#1090;&#1072;&#1088;&#1080;&#1092;&#1086;&#1074;/TSET.NET.2009.OR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uznetsovaNN/AppData/Local/Microsoft/Windows/Temporary%20Internet%20Files/Content.Outlook/5RDHAA20/&#1060;&#1086;&#1088;&#1084;&#1072;%2046%20&#1069;&#1069;/&#1058;&#1072;&#1073;&#1083;&#1080;&#1094;&#1099;%20&#1076;&#1083;&#1103;%20&#1086;&#1073;&#1097;&#1077;&#1075;&#1086;%20&#1073;&#1072;&#1083;&#1072;&#1085;&#1089;&#1072;%20&#1085;&#1072;%202014%20&#1075;&#1086;&#10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3"/>
      <sheetName val="4"/>
      <sheetName val="Лист3"/>
    </sheetNames>
    <sheetDataSet>
      <sheetData sheetId="0">
        <row r="25">
          <cell r="E25">
            <v>238.58799999999999</v>
          </cell>
          <cell r="BD25">
            <v>60</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90"/>
  <sheetViews>
    <sheetView tabSelected="1" workbookViewId="0"/>
  </sheetViews>
  <sheetFormatPr defaultRowHeight="12.75"/>
  <cols>
    <col min="1" max="1" width="143.7109375" customWidth="1"/>
  </cols>
  <sheetData>
    <row r="1" spans="1:9" ht="18.75">
      <c r="A1" s="129" t="s">
        <v>174</v>
      </c>
      <c r="B1" s="120"/>
      <c r="C1" s="120"/>
      <c r="D1" s="120"/>
      <c r="E1" s="120"/>
      <c r="F1" s="120"/>
      <c r="G1" s="120"/>
      <c r="H1" s="120"/>
    </row>
    <row r="2" spans="1:9" ht="18.75">
      <c r="A2" s="129" t="s">
        <v>175</v>
      </c>
      <c r="B2" s="120"/>
      <c r="C2" s="120"/>
      <c r="D2" s="120"/>
      <c r="E2" s="120"/>
      <c r="F2" s="120"/>
      <c r="G2" s="120"/>
      <c r="H2" s="112"/>
    </row>
    <row r="3" spans="1:9" ht="18.75">
      <c r="A3" s="280" t="s">
        <v>292</v>
      </c>
      <c r="B3" s="120"/>
      <c r="C3" s="120"/>
      <c r="D3" s="120"/>
      <c r="E3" s="120"/>
      <c r="F3" s="120"/>
      <c r="G3" s="120"/>
      <c r="H3" s="112"/>
    </row>
    <row r="4" spans="1:9" ht="18.75">
      <c r="A4" s="280" t="s">
        <v>304</v>
      </c>
      <c r="B4" s="120"/>
      <c r="C4" s="120"/>
      <c r="D4" s="120"/>
      <c r="E4" s="120"/>
      <c r="F4" s="120"/>
      <c r="G4" s="120"/>
      <c r="H4" s="120"/>
    </row>
    <row r="6" spans="1:9" ht="37.5" customHeight="1">
      <c r="A6" s="132" t="s">
        <v>293</v>
      </c>
      <c r="B6" s="113"/>
      <c r="C6" s="113"/>
      <c r="D6" s="113"/>
      <c r="E6" s="113"/>
      <c r="F6" s="113"/>
      <c r="G6" s="113"/>
      <c r="H6" s="113"/>
      <c r="I6" s="113"/>
    </row>
    <row r="7" spans="1:9" ht="21.75" customHeight="1">
      <c r="A7" s="269" t="s">
        <v>380</v>
      </c>
      <c r="B7" s="308"/>
      <c r="C7" s="308"/>
      <c r="D7" s="308"/>
      <c r="E7" s="308"/>
      <c r="F7" s="308"/>
      <c r="G7" s="308"/>
      <c r="H7" s="308"/>
      <c r="I7" s="308"/>
    </row>
    <row r="8" spans="1:9" ht="11.25" customHeight="1">
      <c r="A8" s="130"/>
      <c r="B8" s="308"/>
      <c r="C8" s="308"/>
      <c r="D8" s="308"/>
      <c r="E8" s="308"/>
      <c r="F8" s="308"/>
      <c r="G8" s="308"/>
      <c r="H8" s="308"/>
      <c r="I8" s="308"/>
    </row>
    <row r="9" spans="1:9" ht="15.75" customHeight="1">
      <c r="A9" s="131" t="s">
        <v>176</v>
      </c>
      <c r="B9" s="308"/>
      <c r="C9" s="308"/>
      <c r="D9" s="308"/>
      <c r="E9" s="308"/>
      <c r="F9" s="308"/>
      <c r="G9" s="308"/>
      <c r="H9" s="308"/>
      <c r="I9" s="308"/>
    </row>
    <row r="10" spans="1:9" ht="16.5" customHeight="1">
      <c r="A10" s="309" t="s">
        <v>373</v>
      </c>
      <c r="B10" s="308"/>
      <c r="C10" s="308"/>
      <c r="D10" s="308"/>
      <c r="E10" s="308"/>
      <c r="F10" s="308"/>
      <c r="G10" s="308"/>
      <c r="H10" s="308"/>
      <c r="I10" s="308"/>
    </row>
    <row r="11" spans="1:9" ht="18.75" customHeight="1">
      <c r="A11" s="309" t="s">
        <v>374</v>
      </c>
      <c r="B11" s="308"/>
      <c r="C11" s="308"/>
      <c r="D11" s="308"/>
      <c r="E11" s="308"/>
      <c r="F11" s="308"/>
      <c r="G11" s="308"/>
      <c r="H11" s="308"/>
      <c r="I11" s="308"/>
    </row>
    <row r="12" spans="1:9" ht="16.5" customHeight="1">
      <c r="A12" s="308" t="s">
        <v>375</v>
      </c>
      <c r="B12" s="308"/>
      <c r="C12" s="308"/>
      <c r="D12" s="308"/>
      <c r="E12" s="308"/>
      <c r="F12" s="308"/>
      <c r="G12" s="308"/>
      <c r="H12" s="308"/>
      <c r="I12" s="308"/>
    </row>
    <row r="13" spans="1:9" ht="8.25" customHeight="1">
      <c r="A13" s="308"/>
      <c r="B13" s="308"/>
      <c r="C13" s="308"/>
      <c r="D13" s="308"/>
      <c r="E13" s="308"/>
      <c r="F13" s="308"/>
      <c r="G13" s="308"/>
      <c r="H13" s="308"/>
      <c r="I13" s="308"/>
    </row>
    <row r="14" spans="1:9" ht="12" customHeight="1">
      <c r="A14" s="309" t="s">
        <v>376</v>
      </c>
      <c r="B14" s="308"/>
      <c r="C14" s="308"/>
      <c r="D14" s="308"/>
      <c r="E14" s="308"/>
      <c r="F14" s="308"/>
      <c r="G14" s="308"/>
      <c r="H14" s="308"/>
      <c r="I14" s="308"/>
    </row>
    <row r="15" spans="1:9" ht="15.75" customHeight="1">
      <c r="A15" s="131" t="s">
        <v>177</v>
      </c>
      <c r="B15" s="308"/>
      <c r="C15" s="308"/>
      <c r="D15" s="308"/>
      <c r="E15" s="308"/>
      <c r="F15" s="308"/>
      <c r="G15" s="308"/>
      <c r="H15" s="308"/>
      <c r="I15" s="308"/>
    </row>
    <row r="16" spans="1:9" ht="12.75" customHeight="1">
      <c r="A16" s="308"/>
      <c r="B16" s="308"/>
      <c r="C16" s="308"/>
      <c r="D16" s="308"/>
      <c r="E16" s="308"/>
      <c r="F16" s="308"/>
      <c r="G16" s="308"/>
      <c r="H16" s="308"/>
      <c r="I16" s="308"/>
    </row>
    <row r="17" spans="1:9" ht="20.25" customHeight="1">
      <c r="A17" s="269" t="s">
        <v>377</v>
      </c>
      <c r="B17" s="308"/>
      <c r="C17" s="308"/>
      <c r="D17" s="308"/>
      <c r="E17" s="308"/>
      <c r="F17" s="308"/>
      <c r="G17" s="308"/>
      <c r="H17" s="308"/>
      <c r="I17" s="308"/>
    </row>
    <row r="18" spans="1:9" ht="12" customHeight="1">
      <c r="A18" s="308"/>
      <c r="B18" s="308"/>
      <c r="C18" s="308"/>
      <c r="D18" s="308"/>
      <c r="E18" s="308"/>
      <c r="F18" s="308"/>
      <c r="G18" s="308"/>
      <c r="H18" s="308"/>
      <c r="I18" s="308"/>
    </row>
    <row r="19" spans="1:9" ht="20.25" customHeight="1">
      <c r="A19" s="269" t="s">
        <v>378</v>
      </c>
      <c r="B19" s="308"/>
      <c r="C19" s="308"/>
      <c r="D19" s="308"/>
      <c r="E19" s="308"/>
      <c r="F19" s="308"/>
      <c r="G19" s="308"/>
      <c r="H19" s="308"/>
      <c r="I19" s="308"/>
    </row>
    <row r="20" spans="1:9" ht="14.25" customHeight="1">
      <c r="A20" s="308"/>
      <c r="B20" s="308"/>
      <c r="C20" s="308"/>
      <c r="D20" s="308"/>
      <c r="E20" s="308"/>
      <c r="F20" s="308"/>
      <c r="G20" s="308"/>
      <c r="H20" s="308"/>
      <c r="I20" s="308"/>
    </row>
    <row r="21" spans="1:9" ht="17.25" customHeight="1">
      <c r="A21" s="308" t="s">
        <v>379</v>
      </c>
      <c r="B21" s="308"/>
      <c r="C21" s="308"/>
      <c r="D21" s="308"/>
      <c r="E21" s="308"/>
      <c r="F21" s="308"/>
      <c r="G21" s="308"/>
      <c r="H21" s="308"/>
      <c r="I21" s="308"/>
    </row>
    <row r="22" spans="1:9" ht="7.5" customHeight="1">
      <c r="A22" s="308"/>
      <c r="B22" s="308"/>
      <c r="C22" s="308"/>
      <c r="D22" s="308"/>
      <c r="E22" s="308"/>
      <c r="F22" s="308"/>
      <c r="G22" s="308"/>
      <c r="H22" s="308"/>
      <c r="I22" s="308"/>
    </row>
    <row r="23" spans="1:9" ht="52.5" customHeight="1">
      <c r="A23" s="272" t="s">
        <v>286</v>
      </c>
      <c r="B23" s="308"/>
      <c r="C23" s="308"/>
      <c r="D23" s="308"/>
      <c r="E23" s="308"/>
      <c r="F23" s="308"/>
      <c r="G23" s="308"/>
      <c r="H23" s="308"/>
      <c r="I23" s="308"/>
    </row>
    <row r="24" spans="1:9" ht="28.5" customHeight="1">
      <c r="A24" s="269" t="s">
        <v>381</v>
      </c>
      <c r="B24" s="113"/>
      <c r="C24" s="113"/>
      <c r="D24" s="113"/>
      <c r="E24" s="113"/>
      <c r="F24" s="113"/>
      <c r="G24" s="113"/>
      <c r="H24" s="113"/>
      <c r="I24" s="113"/>
    </row>
    <row r="25" spans="1:9">
      <c r="A25" s="130"/>
      <c r="B25" s="113"/>
      <c r="C25" s="113"/>
      <c r="D25" s="113"/>
      <c r="E25" s="113"/>
      <c r="F25" s="113"/>
      <c r="G25" s="113"/>
      <c r="H25" s="113"/>
      <c r="I25" s="113"/>
    </row>
    <row r="26" spans="1:9">
      <c r="A26" s="131" t="s">
        <v>176</v>
      </c>
      <c r="B26" s="113"/>
      <c r="C26" s="113"/>
      <c r="D26" s="113"/>
      <c r="E26" s="113"/>
      <c r="F26" s="113"/>
      <c r="G26" s="113"/>
      <c r="H26" s="113"/>
      <c r="I26" s="113"/>
    </row>
    <row r="27" spans="1:9">
      <c r="A27" s="305" t="s">
        <v>348</v>
      </c>
      <c r="B27" s="113"/>
      <c r="C27" s="113"/>
      <c r="D27" s="113"/>
      <c r="E27" s="113"/>
      <c r="F27" s="113"/>
      <c r="G27" s="113"/>
      <c r="H27" s="113"/>
      <c r="I27" s="113"/>
    </row>
    <row r="28" spans="1:9">
      <c r="A28" s="305" t="s">
        <v>349</v>
      </c>
      <c r="B28" s="113"/>
      <c r="C28" s="113"/>
      <c r="D28" s="113"/>
      <c r="E28" s="113"/>
      <c r="F28" s="113"/>
      <c r="G28" s="113"/>
      <c r="H28" s="113"/>
      <c r="I28" s="113"/>
    </row>
    <row r="29" spans="1:9">
      <c r="A29" s="305" t="s">
        <v>352</v>
      </c>
      <c r="B29" s="113"/>
      <c r="C29" s="113"/>
      <c r="D29" s="113"/>
      <c r="E29" s="113"/>
      <c r="F29" s="113"/>
      <c r="G29" s="113"/>
      <c r="H29" s="113"/>
      <c r="I29" s="113"/>
    </row>
    <row r="30" spans="1:9" s="303" customFormat="1">
      <c r="A30" s="305"/>
      <c r="B30" s="302"/>
      <c r="C30" s="302"/>
      <c r="D30" s="302"/>
      <c r="E30" s="302"/>
      <c r="F30" s="302"/>
      <c r="G30" s="302"/>
      <c r="H30" s="302"/>
      <c r="I30" s="302"/>
    </row>
    <row r="31" spans="1:9" s="303" customFormat="1">
      <c r="A31" s="305" t="s">
        <v>350</v>
      </c>
      <c r="B31" s="302"/>
      <c r="C31" s="302"/>
      <c r="D31" s="302"/>
      <c r="E31" s="302"/>
      <c r="F31" s="302"/>
      <c r="G31" s="302"/>
      <c r="H31" s="302"/>
      <c r="I31" s="302"/>
    </row>
    <row r="32" spans="1:9" ht="13.5" customHeight="1">
      <c r="A32" s="131" t="s">
        <v>177</v>
      </c>
      <c r="B32" s="113"/>
      <c r="C32" s="113"/>
      <c r="D32" s="113"/>
      <c r="E32" s="113"/>
      <c r="F32" s="113"/>
      <c r="G32" s="113"/>
      <c r="H32" s="113"/>
      <c r="I32" s="113"/>
    </row>
    <row r="33" spans="1:9">
      <c r="A33" s="113"/>
      <c r="B33" s="113"/>
      <c r="C33" s="113"/>
      <c r="D33" s="113"/>
      <c r="E33" s="113"/>
      <c r="F33" s="113"/>
      <c r="G33" s="113"/>
      <c r="H33" s="113"/>
      <c r="I33" s="113"/>
    </row>
    <row r="34" spans="1:9" ht="24" customHeight="1">
      <c r="A34" s="272" t="s">
        <v>353</v>
      </c>
      <c r="B34" s="113"/>
      <c r="C34" s="113"/>
      <c r="D34" s="113"/>
      <c r="E34" s="113"/>
      <c r="F34" s="113"/>
      <c r="G34" s="113"/>
      <c r="H34" s="113"/>
      <c r="I34" s="113"/>
    </row>
    <row r="35" spans="1:9">
      <c r="A35" s="113"/>
      <c r="B35" s="113"/>
      <c r="C35" s="113"/>
      <c r="D35" s="113"/>
      <c r="E35" s="113"/>
      <c r="F35" s="113"/>
      <c r="G35" s="113"/>
      <c r="H35" s="113"/>
      <c r="I35" s="113"/>
    </row>
    <row r="36" spans="1:9" ht="29.25" customHeight="1">
      <c r="A36" s="269" t="s">
        <v>305</v>
      </c>
      <c r="B36" s="113"/>
      <c r="C36" s="113"/>
      <c r="D36" s="113"/>
      <c r="E36" s="113"/>
      <c r="F36" s="113"/>
      <c r="G36" s="113"/>
      <c r="H36" s="113"/>
      <c r="I36" s="113"/>
    </row>
    <row r="37" spans="1:9">
      <c r="A37" s="113"/>
      <c r="B37" s="113"/>
      <c r="C37" s="113"/>
      <c r="D37" s="113"/>
      <c r="E37" s="113"/>
      <c r="F37" s="113"/>
      <c r="G37" s="113"/>
      <c r="H37" s="113"/>
      <c r="I37" s="113"/>
    </row>
    <row r="38" spans="1:9">
      <c r="A38" s="305" t="s">
        <v>351</v>
      </c>
      <c r="B38" s="113"/>
      <c r="C38" s="113"/>
      <c r="D38" s="113"/>
      <c r="E38" s="113"/>
      <c r="F38" s="113"/>
      <c r="G38" s="113"/>
      <c r="H38" s="113"/>
      <c r="I38" s="113"/>
    </row>
    <row r="39" spans="1:9">
      <c r="A39" s="113"/>
      <c r="B39" s="113"/>
      <c r="C39" s="113"/>
      <c r="D39" s="113"/>
      <c r="E39" s="113"/>
      <c r="F39" s="113"/>
      <c r="G39" s="113"/>
      <c r="H39" s="113"/>
      <c r="I39" s="113"/>
    </row>
    <row r="40" spans="1:9" ht="51" customHeight="1">
      <c r="A40" s="272" t="s">
        <v>286</v>
      </c>
      <c r="B40" s="113"/>
      <c r="C40" s="113"/>
      <c r="D40" s="113"/>
      <c r="E40" s="113"/>
      <c r="F40" s="113"/>
      <c r="G40" s="113"/>
      <c r="H40" s="113"/>
      <c r="I40" s="113"/>
    </row>
    <row r="41" spans="1:9">
      <c r="A41" s="113"/>
      <c r="B41" s="113"/>
      <c r="C41" s="113"/>
      <c r="D41" s="113"/>
      <c r="E41" s="113"/>
      <c r="F41" s="113"/>
      <c r="G41" s="113"/>
      <c r="H41" s="113"/>
      <c r="I41" s="113"/>
    </row>
    <row r="42" spans="1:9" ht="15">
      <c r="A42" s="133" t="s">
        <v>178</v>
      </c>
      <c r="B42" s="113"/>
      <c r="C42" s="113"/>
      <c r="D42" s="113"/>
      <c r="E42" s="113"/>
      <c r="F42" s="113"/>
      <c r="G42" s="113"/>
      <c r="H42" s="113"/>
      <c r="I42" s="113"/>
    </row>
    <row r="43" spans="1:9">
      <c r="A43" s="113"/>
      <c r="B43" s="113"/>
      <c r="C43" s="113"/>
      <c r="D43" s="113"/>
      <c r="E43" s="113"/>
      <c r="F43" s="113"/>
      <c r="G43" s="113"/>
      <c r="H43" s="113"/>
      <c r="I43" s="113"/>
    </row>
    <row r="44" spans="1:9" ht="29.25" customHeight="1">
      <c r="A44" s="306" t="s">
        <v>354</v>
      </c>
      <c r="B44" s="113"/>
      <c r="C44" s="113"/>
      <c r="D44" s="113"/>
      <c r="E44" s="113"/>
      <c r="F44" s="113"/>
      <c r="G44" s="113"/>
      <c r="H44" s="113"/>
      <c r="I44" s="113"/>
    </row>
    <row r="45" spans="1:9">
      <c r="A45" s="113"/>
      <c r="B45" s="113"/>
      <c r="C45" s="113"/>
      <c r="D45" s="113"/>
      <c r="E45" s="113"/>
      <c r="F45" s="113"/>
      <c r="G45" s="113"/>
      <c r="H45" s="113"/>
      <c r="I45" s="113"/>
    </row>
    <row r="46" spans="1:9" ht="15">
      <c r="A46" s="133" t="s">
        <v>179</v>
      </c>
      <c r="B46" s="113"/>
      <c r="C46" s="113"/>
      <c r="D46" s="269"/>
      <c r="E46" s="113"/>
      <c r="F46" s="113"/>
      <c r="G46" s="113"/>
      <c r="H46" s="113"/>
      <c r="I46" s="113"/>
    </row>
    <row r="47" spans="1:9">
      <c r="A47" s="113"/>
      <c r="B47" s="113"/>
      <c r="C47" s="113"/>
      <c r="D47" s="113"/>
      <c r="E47" s="113"/>
      <c r="F47" s="113"/>
      <c r="G47" s="113"/>
      <c r="H47" s="113"/>
      <c r="I47" s="113"/>
    </row>
    <row r="48" spans="1:9" ht="27" customHeight="1">
      <c r="A48" s="269" t="s">
        <v>306</v>
      </c>
      <c r="B48" s="113"/>
      <c r="C48" s="113"/>
      <c r="D48" s="113"/>
      <c r="E48" s="113"/>
      <c r="F48" s="113"/>
      <c r="G48" s="113"/>
      <c r="H48" s="113"/>
      <c r="I48" s="113"/>
    </row>
    <row r="49" spans="1:9" ht="27" customHeight="1">
      <c r="A49" s="269" t="s">
        <v>307</v>
      </c>
      <c r="B49" s="137"/>
      <c r="C49" s="137"/>
      <c r="D49" s="137"/>
      <c r="E49" s="137"/>
      <c r="F49" s="137"/>
      <c r="G49" s="137"/>
      <c r="H49" s="137"/>
      <c r="I49" s="137"/>
    </row>
    <row r="50" spans="1:9">
      <c r="A50" s="113"/>
      <c r="B50" s="113"/>
      <c r="C50" s="113"/>
      <c r="D50" s="113"/>
      <c r="E50" s="113"/>
      <c r="F50" s="113"/>
      <c r="G50" s="113"/>
      <c r="H50" s="113"/>
      <c r="I50" s="113"/>
    </row>
    <row r="51" spans="1:9" ht="15">
      <c r="A51" s="133" t="s">
        <v>180</v>
      </c>
      <c r="B51" s="113"/>
      <c r="C51" s="113"/>
      <c r="D51" s="113"/>
      <c r="E51" s="113"/>
      <c r="F51" s="113"/>
      <c r="G51" s="113"/>
      <c r="H51" s="113"/>
      <c r="I51" s="113"/>
    </row>
    <row r="52" spans="1:9">
      <c r="A52" s="113"/>
      <c r="B52" s="113"/>
      <c r="C52" s="113"/>
      <c r="D52" s="113"/>
      <c r="E52" s="113"/>
      <c r="F52" s="113"/>
      <c r="G52" s="113"/>
      <c r="H52" s="113"/>
      <c r="I52" s="113"/>
    </row>
    <row r="53" spans="1:9" ht="78" customHeight="1">
      <c r="A53" s="304" t="s">
        <v>308</v>
      </c>
      <c r="C53" s="113"/>
      <c r="D53" s="113"/>
      <c r="E53" s="113"/>
      <c r="F53" s="113"/>
      <c r="G53" s="113"/>
      <c r="H53" s="113"/>
      <c r="I53" s="113"/>
    </row>
    <row r="54" spans="1:9" ht="55.5" customHeight="1">
      <c r="A54" s="134" t="s">
        <v>181</v>
      </c>
      <c r="C54" s="113"/>
      <c r="D54" s="113"/>
      <c r="E54" s="113"/>
      <c r="F54" s="113"/>
      <c r="G54" s="113"/>
      <c r="H54" s="113"/>
      <c r="I54" s="113"/>
    </row>
    <row r="55" spans="1:9" ht="15.75">
      <c r="A55" s="84"/>
      <c r="C55" s="113"/>
      <c r="D55" s="113"/>
      <c r="E55" s="113"/>
      <c r="F55" s="113"/>
      <c r="G55" s="113"/>
      <c r="H55" s="113"/>
      <c r="I55" s="113"/>
    </row>
    <row r="56" spans="1:9" ht="15">
      <c r="A56" s="135" t="s">
        <v>183</v>
      </c>
      <c r="C56" s="113"/>
      <c r="D56" s="113"/>
      <c r="E56" s="113"/>
      <c r="F56" s="113"/>
      <c r="G56" s="113"/>
      <c r="H56" s="113"/>
      <c r="I56" s="113"/>
    </row>
    <row r="57" spans="1:9" ht="15.75">
      <c r="A57" s="84"/>
    </row>
    <row r="58" spans="1:9" ht="78" customHeight="1">
      <c r="A58" s="134" t="s">
        <v>309</v>
      </c>
    </row>
    <row r="59" spans="1:9" ht="21" customHeight="1">
      <c r="A59" s="138" t="s">
        <v>184</v>
      </c>
    </row>
    <row r="60" spans="1:9" ht="15.75">
      <c r="A60" s="136"/>
    </row>
    <row r="61" spans="1:9" ht="60.75" customHeight="1">
      <c r="A61" s="270" t="s">
        <v>185</v>
      </c>
    </row>
    <row r="62" spans="1:9" ht="15">
      <c r="A62" s="139" t="s">
        <v>186</v>
      </c>
    </row>
    <row r="63" spans="1:9" ht="11.25" customHeight="1">
      <c r="A63" s="139" t="s">
        <v>187</v>
      </c>
    </row>
    <row r="64" spans="1:9" ht="15">
      <c r="A64" s="139" t="s">
        <v>188</v>
      </c>
    </row>
    <row r="65" spans="1:1" ht="10.5" customHeight="1">
      <c r="A65" s="139"/>
    </row>
    <row r="66" spans="1:1" ht="18" customHeight="1">
      <c r="A66" s="139" t="s">
        <v>189</v>
      </c>
    </row>
    <row r="67" spans="1:1" ht="13.5" customHeight="1">
      <c r="A67" s="139"/>
    </row>
    <row r="68" spans="1:1" ht="48.75" customHeight="1">
      <c r="A68" s="270" t="s">
        <v>190</v>
      </c>
    </row>
    <row r="69" spans="1:1" ht="31.5" customHeight="1">
      <c r="A69" s="270" t="s">
        <v>191</v>
      </c>
    </row>
    <row r="70" spans="1:1" ht="30" customHeight="1">
      <c r="A70" s="270" t="s">
        <v>192</v>
      </c>
    </row>
    <row r="71" spans="1:1" ht="45.75" customHeight="1">
      <c r="A71" s="270" t="s">
        <v>193</v>
      </c>
    </row>
    <row r="72" spans="1:1" ht="43.5" customHeight="1">
      <c r="A72" s="270" t="s">
        <v>194</v>
      </c>
    </row>
    <row r="73" spans="1:1" ht="32.25" customHeight="1">
      <c r="A73" s="270" t="s">
        <v>195</v>
      </c>
    </row>
    <row r="74" spans="1:1" ht="30" customHeight="1">
      <c r="A74" s="270" t="s">
        <v>196</v>
      </c>
    </row>
    <row r="75" spans="1:1" ht="28.5" customHeight="1">
      <c r="A75" s="270" t="s">
        <v>310</v>
      </c>
    </row>
    <row r="76" spans="1:1" ht="43.5" customHeight="1">
      <c r="A76" s="270" t="s">
        <v>197</v>
      </c>
    </row>
    <row r="77" spans="1:1" ht="24" customHeight="1">
      <c r="A77" s="271" t="s">
        <v>198</v>
      </c>
    </row>
    <row r="78" spans="1:1" ht="29.25" customHeight="1">
      <c r="A78" s="270" t="s">
        <v>199</v>
      </c>
    </row>
    <row r="79" spans="1:1" ht="30" customHeight="1">
      <c r="A79" s="270" t="s">
        <v>200</v>
      </c>
    </row>
    <row r="80" spans="1:1" ht="28.5" customHeight="1">
      <c r="A80" s="270" t="s">
        <v>201</v>
      </c>
    </row>
    <row r="81" spans="1:1" ht="6.75" customHeight="1"/>
    <row r="82" spans="1:1" ht="15.75">
      <c r="A82" s="142" t="s">
        <v>202</v>
      </c>
    </row>
    <row r="83" spans="1:1" ht="7.5" customHeight="1">
      <c r="A83" s="84"/>
    </row>
    <row r="84" spans="1:1" ht="15.75">
      <c r="A84" s="282" t="s">
        <v>311</v>
      </c>
    </row>
    <row r="85" spans="1:1" ht="9" customHeight="1">
      <c r="A85" s="84"/>
    </row>
    <row r="86" spans="1:1" ht="15.75">
      <c r="A86" s="143" t="s">
        <v>312</v>
      </c>
    </row>
    <row r="87" spans="1:1" ht="15.75">
      <c r="A87" s="142" t="s">
        <v>313</v>
      </c>
    </row>
    <row r="88" spans="1:1" ht="9.75" customHeight="1">
      <c r="A88" s="140"/>
    </row>
    <row r="89" spans="1:1" ht="15.75">
      <c r="A89" s="282" t="s">
        <v>314</v>
      </c>
    </row>
    <row r="90" spans="1:1" ht="15.75">
      <c r="A90" s="84"/>
    </row>
    <row r="91" spans="1:1" ht="34.5" customHeight="1">
      <c r="A91" s="267" t="s">
        <v>203</v>
      </c>
    </row>
    <row r="92" spans="1:1" ht="6.75" customHeight="1">
      <c r="A92" s="84"/>
    </row>
    <row r="93" spans="1:1" ht="15.75">
      <c r="A93" s="84" t="s">
        <v>220</v>
      </c>
    </row>
    <row r="94" spans="1:1" ht="15.75">
      <c r="A94" s="144" t="s">
        <v>204</v>
      </c>
    </row>
    <row r="95" spans="1:1" ht="15.75">
      <c r="A95" s="144" t="s">
        <v>205</v>
      </c>
    </row>
    <row r="96" spans="1:1" ht="15.75">
      <c r="A96" s="144" t="s">
        <v>206</v>
      </c>
    </row>
    <row r="97" spans="1:1" ht="15.75">
      <c r="A97" s="144" t="s">
        <v>207</v>
      </c>
    </row>
    <row r="98" spans="1:1" ht="15.75">
      <c r="A98" s="144" t="s">
        <v>208</v>
      </c>
    </row>
    <row r="99" spans="1:1" ht="15.75">
      <c r="A99" s="144" t="s">
        <v>209</v>
      </c>
    </row>
    <row r="100" spans="1:1" ht="15.75">
      <c r="A100" s="144" t="s">
        <v>211</v>
      </c>
    </row>
    <row r="101" spans="1:1" ht="15.75">
      <c r="A101" s="144" t="s">
        <v>210</v>
      </c>
    </row>
    <row r="102" spans="1:1" ht="12.75" customHeight="1">
      <c r="A102" s="310" t="s">
        <v>221</v>
      </c>
    </row>
    <row r="103" spans="1:1" ht="12.75" customHeight="1">
      <c r="A103" s="310"/>
    </row>
    <row r="104" spans="1:1" ht="12.75" customHeight="1">
      <c r="A104" s="310"/>
    </row>
    <row r="105" spans="1:1" ht="12.75" customHeight="1">
      <c r="A105" s="310"/>
    </row>
    <row r="106" spans="1:1">
      <c r="A106" s="310" t="s">
        <v>222</v>
      </c>
    </row>
    <row r="107" spans="1:1" ht="9" customHeight="1">
      <c r="A107" s="310"/>
    </row>
    <row r="108" spans="1:1" ht="29.25" customHeight="1">
      <c r="A108" s="145" t="s">
        <v>223</v>
      </c>
    </row>
    <row r="109" spans="1:1" ht="22.5" customHeight="1">
      <c r="A109" s="144" t="s">
        <v>212</v>
      </c>
    </row>
    <row r="110" spans="1:1" ht="30.75" customHeight="1">
      <c r="A110" s="145" t="s">
        <v>224</v>
      </c>
    </row>
    <row r="111" spans="1:1" ht="27" customHeight="1">
      <c r="A111" s="145" t="s">
        <v>225</v>
      </c>
    </row>
    <row r="112" spans="1:1" ht="50.25" customHeight="1">
      <c r="A112" s="145" t="s">
        <v>226</v>
      </c>
    </row>
    <row r="113" spans="1:1" ht="26.25" customHeight="1">
      <c r="A113" s="145" t="s">
        <v>227</v>
      </c>
    </row>
    <row r="114" spans="1:1" ht="25.5" customHeight="1">
      <c r="A114" s="145" t="s">
        <v>228</v>
      </c>
    </row>
    <row r="115" spans="1:1" ht="19.5" customHeight="1">
      <c r="A115" s="310" t="s">
        <v>231</v>
      </c>
    </row>
    <row r="116" spans="1:1" ht="18.75" customHeight="1">
      <c r="A116" s="310"/>
    </row>
    <row r="117" spans="1:1" hidden="1">
      <c r="A117" s="310"/>
    </row>
    <row r="118" spans="1:1" ht="22.5" customHeight="1">
      <c r="A118" s="145" t="s">
        <v>229</v>
      </c>
    </row>
    <row r="119" spans="1:1" ht="22.5" customHeight="1">
      <c r="A119" s="145" t="s">
        <v>230</v>
      </c>
    </row>
    <row r="120" spans="1:1" ht="33.75" customHeight="1">
      <c r="A120" s="310" t="s">
        <v>232</v>
      </c>
    </row>
    <row r="121" spans="1:1" ht="16.5" customHeight="1">
      <c r="A121" s="310"/>
    </row>
    <row r="122" spans="1:1" ht="8.25" customHeight="1">
      <c r="A122" s="145"/>
    </row>
    <row r="123" spans="1:1" ht="15.75">
      <c r="A123" s="84" t="s">
        <v>213</v>
      </c>
    </row>
    <row r="124" spans="1:1" ht="15.75">
      <c r="A124" s="141" t="s">
        <v>214</v>
      </c>
    </row>
    <row r="125" spans="1:1" ht="15.75">
      <c r="A125" s="141" t="s">
        <v>215</v>
      </c>
    </row>
    <row r="126" spans="1:1" ht="30" customHeight="1">
      <c r="A126" s="268" t="s">
        <v>216</v>
      </c>
    </row>
    <row r="127" spans="1:1" ht="15.75">
      <c r="A127" s="141" t="s">
        <v>217</v>
      </c>
    </row>
    <row r="128" spans="1:1" ht="15.75">
      <c r="A128" s="141" t="s">
        <v>218</v>
      </c>
    </row>
    <row r="129" spans="1:1" ht="15.75">
      <c r="A129" s="141" t="s">
        <v>219</v>
      </c>
    </row>
    <row r="130" spans="1:1" ht="10.5" customHeight="1">
      <c r="A130" s="141"/>
    </row>
    <row r="131" spans="1:1" ht="15.75">
      <c r="A131" s="141" t="s">
        <v>234</v>
      </c>
    </row>
    <row r="132" spans="1:1" ht="8.25" customHeight="1">
      <c r="A132" s="141"/>
    </row>
    <row r="133" spans="1:1" ht="15.75">
      <c r="A133" s="146" t="s">
        <v>233</v>
      </c>
    </row>
    <row r="134" spans="1:1" ht="34.5" customHeight="1">
      <c r="A134" s="268" t="s">
        <v>235</v>
      </c>
    </row>
    <row r="135" spans="1:1" ht="30" customHeight="1">
      <c r="A135" s="268" t="s">
        <v>236</v>
      </c>
    </row>
    <row r="136" spans="1:1" ht="30.75" customHeight="1">
      <c r="A136" s="268" t="s">
        <v>237</v>
      </c>
    </row>
    <row r="137" spans="1:1" ht="29.25" customHeight="1">
      <c r="A137" s="268" t="s">
        <v>238</v>
      </c>
    </row>
    <row r="138" spans="1:1" ht="24.75" customHeight="1">
      <c r="A138" s="268" t="s">
        <v>239</v>
      </c>
    </row>
    <row r="139" spans="1:1" ht="29.25" customHeight="1">
      <c r="A139" s="268" t="s">
        <v>240</v>
      </c>
    </row>
    <row r="140" spans="1:1" ht="21.75" customHeight="1">
      <c r="A140" s="268" t="s">
        <v>241</v>
      </c>
    </row>
    <row r="141" spans="1:1" ht="23.25" customHeight="1">
      <c r="A141" s="268" t="s">
        <v>242</v>
      </c>
    </row>
    <row r="142" spans="1:1" ht="10.5" customHeight="1">
      <c r="A142" s="141"/>
    </row>
    <row r="143" spans="1:1" ht="15.75">
      <c r="A143" s="307" t="s">
        <v>243</v>
      </c>
    </row>
    <row r="144" spans="1:1" ht="15.75">
      <c r="A144" s="147"/>
    </row>
    <row r="145" spans="1:1" ht="47.25" customHeight="1">
      <c r="A145" s="267" t="s">
        <v>355</v>
      </c>
    </row>
    <row r="146" spans="1:1" ht="15.75">
      <c r="A146" s="267" t="s">
        <v>244</v>
      </c>
    </row>
    <row r="147" spans="1:1" ht="66" customHeight="1">
      <c r="A147" s="267" t="s">
        <v>356</v>
      </c>
    </row>
    <row r="148" spans="1:1" ht="43.5" customHeight="1">
      <c r="A148" s="267" t="s">
        <v>245</v>
      </c>
    </row>
    <row r="149" spans="1:1" ht="15.75">
      <c r="A149" s="267" t="s">
        <v>182</v>
      </c>
    </row>
    <row r="150" spans="1:1" ht="62.25" customHeight="1">
      <c r="A150" s="267" t="s">
        <v>357</v>
      </c>
    </row>
    <row r="151" spans="1:1" ht="15.75">
      <c r="A151" s="267"/>
    </row>
    <row r="152" spans="1:1" ht="113.25" customHeight="1">
      <c r="A152" s="267" t="s">
        <v>246</v>
      </c>
    </row>
    <row r="153" spans="1:1" ht="64.5" customHeight="1">
      <c r="A153" s="267" t="s">
        <v>247</v>
      </c>
    </row>
    <row r="154" spans="1:1" ht="15.75">
      <c r="A154" s="267"/>
    </row>
    <row r="155" spans="1:1" ht="53.25" customHeight="1">
      <c r="A155" s="267" t="s">
        <v>358</v>
      </c>
    </row>
    <row r="156" spans="1:1" ht="15.75">
      <c r="A156" s="267"/>
    </row>
    <row r="157" spans="1:1" ht="64.5" customHeight="1">
      <c r="A157" s="267" t="s">
        <v>359</v>
      </c>
    </row>
    <row r="158" spans="1:1" ht="15.75">
      <c r="A158" s="267"/>
    </row>
    <row r="159" spans="1:1" ht="45.75" customHeight="1">
      <c r="A159" s="267" t="s">
        <v>248</v>
      </c>
    </row>
    <row r="160" spans="1:1" ht="15.75">
      <c r="A160" s="267"/>
    </row>
    <row r="161" spans="1:1" ht="46.5" customHeight="1">
      <c r="A161" s="267" t="s">
        <v>360</v>
      </c>
    </row>
    <row r="162" spans="1:1" ht="15.75">
      <c r="A162" s="267"/>
    </row>
    <row r="163" spans="1:1" ht="31.5">
      <c r="A163" s="267" t="s">
        <v>361</v>
      </c>
    </row>
    <row r="164" spans="1:1" ht="15.75">
      <c r="A164" s="267"/>
    </row>
    <row r="165" spans="1:1" ht="63">
      <c r="A165" s="267" t="s">
        <v>362</v>
      </c>
    </row>
    <row r="166" spans="1:1" ht="15.75">
      <c r="A166" s="267"/>
    </row>
    <row r="167" spans="1:1" ht="63" customHeight="1">
      <c r="A167" s="267" t="s">
        <v>363</v>
      </c>
    </row>
    <row r="168" spans="1:1" ht="15.75">
      <c r="A168" s="267"/>
    </row>
    <row r="169" spans="1:1" ht="46.5" customHeight="1">
      <c r="A169" s="267" t="s">
        <v>364</v>
      </c>
    </row>
    <row r="170" spans="1:1" ht="15.75">
      <c r="A170" s="267" t="s">
        <v>249</v>
      </c>
    </row>
    <row r="171" spans="1:1" ht="15.75">
      <c r="A171" s="267" t="s">
        <v>250</v>
      </c>
    </row>
    <row r="172" spans="1:1" ht="15.75">
      <c r="A172" s="267" t="s">
        <v>251</v>
      </c>
    </row>
    <row r="173" spans="1:1" ht="15.75">
      <c r="A173" s="267" t="s">
        <v>252</v>
      </c>
    </row>
    <row r="174" spans="1:1" ht="15.75">
      <c r="A174" s="267" t="s">
        <v>253</v>
      </c>
    </row>
    <row r="175" spans="1:1" ht="63.75" customHeight="1">
      <c r="A175" s="267" t="s">
        <v>365</v>
      </c>
    </row>
    <row r="176" spans="1:1" ht="15.75">
      <c r="A176" s="267"/>
    </row>
    <row r="177" spans="1:1" ht="63" customHeight="1">
      <c r="A177" s="267" t="s">
        <v>366</v>
      </c>
    </row>
    <row r="178" spans="1:1" ht="47.25" customHeight="1">
      <c r="A178" s="267" t="s">
        <v>367</v>
      </c>
    </row>
    <row r="179" spans="1:1" ht="48" customHeight="1">
      <c r="A179" s="267" t="s">
        <v>368</v>
      </c>
    </row>
    <row r="180" spans="1:1" ht="31.5">
      <c r="A180" s="267" t="s">
        <v>254</v>
      </c>
    </row>
    <row r="181" spans="1:1" ht="31.5">
      <c r="A181" s="267" t="s">
        <v>255</v>
      </c>
    </row>
    <row r="182" spans="1:1" ht="31.5">
      <c r="A182" s="267" t="s">
        <v>256</v>
      </c>
    </row>
    <row r="183" spans="1:1" ht="48.75" customHeight="1">
      <c r="A183" s="267" t="s">
        <v>257</v>
      </c>
    </row>
    <row r="184" spans="1:1" ht="47.25" customHeight="1">
      <c r="A184" s="267" t="s">
        <v>258</v>
      </c>
    </row>
    <row r="185" spans="1:1" ht="47.25" customHeight="1">
      <c r="A185" s="267" t="s">
        <v>369</v>
      </c>
    </row>
    <row r="186" spans="1:1" ht="62.25" customHeight="1">
      <c r="A186" s="267" t="s">
        <v>370</v>
      </c>
    </row>
    <row r="187" spans="1:1" ht="30.75" customHeight="1">
      <c r="A187" s="267" t="s">
        <v>371</v>
      </c>
    </row>
    <row r="188" spans="1:1" ht="47.25" customHeight="1">
      <c r="A188" s="267" t="s">
        <v>372</v>
      </c>
    </row>
    <row r="189" spans="1:1" ht="26.25" customHeight="1">
      <c r="A189" s="267" t="s">
        <v>259</v>
      </c>
    </row>
    <row r="190" spans="1:1" ht="15.75">
      <c r="A190" s="147"/>
    </row>
  </sheetData>
  <mergeCells count="4">
    <mergeCell ref="A120:A121"/>
    <mergeCell ref="A106:A107"/>
    <mergeCell ref="A115:A117"/>
    <mergeCell ref="A102:A10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D12"/>
  <sheetViews>
    <sheetView workbookViewId="0">
      <selection sqref="A1:D1"/>
    </sheetView>
  </sheetViews>
  <sheetFormatPr defaultRowHeight="12.75"/>
  <cols>
    <col min="1" max="1" width="6.140625" customWidth="1"/>
    <col min="2" max="2" width="28.7109375" customWidth="1"/>
    <col min="3" max="3" width="15" customWidth="1"/>
    <col min="4" max="4" width="20.42578125" customWidth="1"/>
  </cols>
  <sheetData>
    <row r="1" spans="1:4" ht="18.75">
      <c r="A1" s="378" t="s">
        <v>158</v>
      </c>
      <c r="B1" s="347"/>
      <c r="C1" s="347"/>
      <c r="D1" s="347"/>
    </row>
    <row r="2" spans="1:4" ht="18.75">
      <c r="A2" s="378" t="s">
        <v>159</v>
      </c>
      <c r="B2" s="347"/>
      <c r="C2" s="347"/>
      <c r="D2" s="347"/>
    </row>
    <row r="3" spans="1:4" ht="18.75">
      <c r="A3" s="378" t="s">
        <v>347</v>
      </c>
      <c r="B3" s="347"/>
      <c r="C3" s="347"/>
      <c r="D3" s="347"/>
    </row>
    <row r="4" spans="1:4" ht="18.75">
      <c r="A4" s="378" t="s">
        <v>301</v>
      </c>
      <c r="B4" s="347"/>
      <c r="C4" s="347"/>
      <c r="D4" s="347"/>
    </row>
    <row r="5" spans="1:4" ht="16.5" thickBot="1">
      <c r="A5" s="84"/>
    </row>
    <row r="6" spans="1:4" ht="36.75" customHeight="1" thickBot="1">
      <c r="A6" s="115" t="s">
        <v>92</v>
      </c>
      <c r="B6" s="116" t="s">
        <v>160</v>
      </c>
      <c r="C6" s="116" t="s">
        <v>161</v>
      </c>
      <c r="D6" s="116" t="s">
        <v>162</v>
      </c>
    </row>
    <row r="7" spans="1:4" ht="24" customHeight="1" thickBot="1">
      <c r="A7" s="117" t="s">
        <v>8</v>
      </c>
      <c r="B7" s="118" t="s">
        <v>163</v>
      </c>
      <c r="C7" s="90" t="s">
        <v>164</v>
      </c>
      <c r="D7" s="119" t="s">
        <v>91</v>
      </c>
    </row>
    <row r="8" spans="1:4" ht="24" customHeight="1" thickBot="1">
      <c r="A8" s="117" t="s">
        <v>29</v>
      </c>
      <c r="B8" s="118" t="s">
        <v>163</v>
      </c>
      <c r="C8" s="90" t="s">
        <v>165</v>
      </c>
      <c r="D8" s="119" t="s">
        <v>91</v>
      </c>
    </row>
    <row r="9" spans="1:4" ht="21" customHeight="1" thickBot="1">
      <c r="A9" s="117" t="s">
        <v>34</v>
      </c>
      <c r="B9" s="118" t="s">
        <v>163</v>
      </c>
      <c r="C9" s="90" t="s">
        <v>166</v>
      </c>
      <c r="D9" s="119" t="s">
        <v>91</v>
      </c>
    </row>
    <row r="10" spans="1:4" ht="18.75" customHeight="1" thickBot="1">
      <c r="A10" s="117" t="s">
        <v>37</v>
      </c>
      <c r="B10" s="118" t="s">
        <v>163</v>
      </c>
      <c r="C10" s="90" t="s">
        <v>167</v>
      </c>
      <c r="D10" s="119" t="s">
        <v>80</v>
      </c>
    </row>
    <row r="11" spans="1:4" ht="20.25" customHeight="1" thickBot="1">
      <c r="A11" s="117" t="s">
        <v>55</v>
      </c>
      <c r="B11" s="118" t="s">
        <v>163</v>
      </c>
      <c r="C11" s="90" t="s">
        <v>262</v>
      </c>
      <c r="D11" s="90" t="s">
        <v>80</v>
      </c>
    </row>
    <row r="12" spans="1:4" ht="32.25" thickBot="1">
      <c r="A12" s="117" t="s">
        <v>302</v>
      </c>
      <c r="B12" s="118" t="s">
        <v>163</v>
      </c>
      <c r="C12" s="90" t="s">
        <v>303</v>
      </c>
      <c r="D12" s="90" t="s">
        <v>80</v>
      </c>
    </row>
  </sheetData>
  <mergeCells count="4">
    <mergeCell ref="A1:D1"/>
    <mergeCell ref="A2:D2"/>
    <mergeCell ref="A3:D3"/>
    <mergeCell ref="A4:D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K1"/>
  <sheetViews>
    <sheetView workbookViewId="0">
      <selection sqref="A1:K1"/>
    </sheetView>
  </sheetViews>
  <sheetFormatPr defaultRowHeight="12.75"/>
  <cols>
    <col min="1" max="1" width="5.5703125" customWidth="1"/>
    <col min="3" max="3" width="6.7109375" customWidth="1"/>
    <col min="5" max="5" width="6.140625" customWidth="1"/>
    <col min="9" max="9" width="3.28515625" customWidth="1"/>
  </cols>
  <sheetData>
    <row r="1" spans="1:11" ht="57" customHeight="1">
      <c r="A1" s="379" t="s">
        <v>291</v>
      </c>
      <c r="B1" s="379"/>
      <c r="C1" s="379"/>
      <c r="D1" s="379"/>
      <c r="E1" s="379"/>
      <c r="F1" s="379"/>
      <c r="G1" s="379"/>
      <c r="H1" s="379"/>
      <c r="I1" s="379"/>
      <c r="J1" s="379"/>
      <c r="K1" s="379"/>
    </row>
  </sheetData>
  <mergeCells count="1">
    <mergeCell ref="A1:K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N73"/>
  <sheetViews>
    <sheetView view="pageBreakPreview" topLeftCell="A2" zoomScale="74" zoomScaleSheetLayoutView="74" workbookViewId="0">
      <selection activeCell="E18" sqref="E18"/>
    </sheetView>
  </sheetViews>
  <sheetFormatPr defaultRowHeight="12.75"/>
  <cols>
    <col min="1" max="1" width="5.42578125" customWidth="1"/>
    <col min="2" max="2" width="28.28515625" style="5" customWidth="1"/>
    <col min="3" max="3" width="6.140625" style="5" customWidth="1"/>
    <col min="4" max="4" width="11" style="5" customWidth="1"/>
    <col min="5" max="5" width="12.7109375" customWidth="1"/>
    <col min="6" max="6" width="13.28515625" bestFit="1" customWidth="1"/>
    <col min="7" max="7" width="9.28515625" bestFit="1" customWidth="1"/>
    <col min="8" max="8" width="16.85546875" bestFit="1" customWidth="1"/>
    <col min="9" max="9" width="9.28515625" bestFit="1" customWidth="1"/>
    <col min="10" max="10" width="12.7109375" hidden="1" customWidth="1"/>
    <col min="11" max="11" width="13.28515625" hidden="1" customWidth="1"/>
    <col min="12" max="12" width="9.28515625" hidden="1" customWidth="1"/>
    <col min="13" max="13" width="16.85546875" hidden="1" customWidth="1"/>
    <col min="14" max="14" width="9.28515625" hidden="1" customWidth="1"/>
  </cols>
  <sheetData>
    <row r="1" spans="1:14" hidden="1">
      <c r="A1" s="1" t="e">
        <f>[1]Справочники!E13</f>
        <v>#REF!</v>
      </c>
      <c r="B1" s="2" t="e">
        <f>[1]Справочники!D21</f>
        <v>#REF!</v>
      </c>
      <c r="C1" s="3"/>
      <c r="D1" s="3"/>
    </row>
    <row r="2" spans="1:14" ht="19.5" customHeight="1">
      <c r="A2" s="311" t="s">
        <v>287</v>
      </c>
      <c r="B2" s="311"/>
      <c r="C2" s="311"/>
      <c r="D2" s="311"/>
      <c r="E2" s="311"/>
      <c r="F2" s="311"/>
      <c r="G2" s="311"/>
      <c r="H2" s="311"/>
      <c r="I2" s="311"/>
    </row>
    <row r="3" spans="1:14" ht="12" customHeight="1" thickBot="1"/>
    <row r="4" spans="1:14" ht="11.25" customHeight="1" thickBot="1">
      <c r="A4" s="315" t="s">
        <v>1</v>
      </c>
      <c r="B4" s="317" t="s">
        <v>2</v>
      </c>
      <c r="C4" s="317"/>
      <c r="D4" s="319"/>
      <c r="E4" s="175"/>
      <c r="F4" s="312" t="s">
        <v>263</v>
      </c>
      <c r="G4" s="313"/>
      <c r="H4" s="313"/>
      <c r="I4" s="314"/>
      <c r="J4" s="6"/>
      <c r="K4" s="312" t="s">
        <v>263</v>
      </c>
      <c r="L4" s="313"/>
      <c r="M4" s="313"/>
      <c r="N4" s="314"/>
    </row>
    <row r="5" spans="1:14">
      <c r="A5" s="316"/>
      <c r="B5" s="318"/>
      <c r="C5" s="318"/>
      <c r="D5" s="320"/>
      <c r="E5" s="158" t="s">
        <v>3</v>
      </c>
      <c r="F5" s="156" t="s">
        <v>4</v>
      </c>
      <c r="G5" s="156" t="s">
        <v>5</v>
      </c>
      <c r="H5" s="156" t="s">
        <v>6</v>
      </c>
      <c r="I5" s="157" t="s">
        <v>7</v>
      </c>
      <c r="J5" s="158" t="s">
        <v>3</v>
      </c>
      <c r="K5" s="156" t="s">
        <v>4</v>
      </c>
      <c r="L5" s="156" t="s">
        <v>5</v>
      </c>
      <c r="M5" s="156" t="s">
        <v>6</v>
      </c>
      <c r="N5" s="157" t="s">
        <v>7</v>
      </c>
    </row>
    <row r="6" spans="1:14">
      <c r="A6" s="159">
        <v>1</v>
      </c>
      <c r="B6" s="160">
        <v>2</v>
      </c>
      <c r="C6" s="160"/>
      <c r="D6" s="161"/>
      <c r="E6" s="9"/>
      <c r="F6" s="10"/>
      <c r="G6" s="10"/>
      <c r="H6" s="10"/>
      <c r="I6" s="11"/>
      <c r="J6" s="9"/>
      <c r="K6" s="10"/>
      <c r="L6" s="10"/>
      <c r="M6" s="10"/>
      <c r="N6" s="11"/>
    </row>
    <row r="7" spans="1:14" ht="22.5">
      <c r="A7" s="57" t="s">
        <v>8</v>
      </c>
      <c r="B7" s="12" t="s">
        <v>9</v>
      </c>
      <c r="C7" s="13" t="s">
        <v>10</v>
      </c>
      <c r="D7" s="14" t="s">
        <v>288</v>
      </c>
      <c r="E7" s="62">
        <f t="shared" ref="E7:N7" si="0">E8+E14+E15+E16</f>
        <v>78.186302999999995</v>
      </c>
      <c r="F7" s="63">
        <f t="shared" si="0"/>
        <v>65.286850999999999</v>
      </c>
      <c r="G7" s="63">
        <f t="shared" si="0"/>
        <v>0</v>
      </c>
      <c r="H7" s="63">
        <f t="shared" si="0"/>
        <v>58.532039000000005</v>
      </c>
      <c r="I7" s="64">
        <f t="shared" si="0"/>
        <v>2.6464999999999999E-2</v>
      </c>
      <c r="J7" s="62">
        <f t="shared" si="0"/>
        <v>77.390114999999994</v>
      </c>
      <c r="K7" s="63">
        <f t="shared" si="0"/>
        <v>64.955952999999994</v>
      </c>
      <c r="L7" s="63">
        <f t="shared" si="0"/>
        <v>0</v>
      </c>
      <c r="M7" s="63">
        <f t="shared" si="0"/>
        <v>57.883448000000001</v>
      </c>
      <c r="N7" s="64">
        <f t="shared" si="0"/>
        <v>2.5687000000000001E-2</v>
      </c>
    </row>
    <row r="8" spans="1:14">
      <c r="A8" s="19" t="s">
        <v>11</v>
      </c>
      <c r="B8" s="12" t="s">
        <v>12</v>
      </c>
      <c r="C8" s="13" t="s">
        <v>13</v>
      </c>
      <c r="D8" s="14" t="s">
        <v>288</v>
      </c>
      <c r="E8" s="62"/>
      <c r="F8" s="63">
        <f>F10+F11+F12+F13</f>
        <v>0</v>
      </c>
      <c r="G8" s="63">
        <f>G10+G11+G12+G13</f>
        <v>0</v>
      </c>
      <c r="H8" s="63">
        <f>H10+H11+H12+H13</f>
        <v>45.659052000000003</v>
      </c>
      <c r="I8" s="64">
        <f>I10+I11+I12+I13</f>
        <v>0</v>
      </c>
      <c r="J8" s="62"/>
      <c r="K8" s="63">
        <f>K10+K11+K12+K13</f>
        <v>0</v>
      </c>
      <c r="L8" s="63">
        <f>L10+L11+L12+L13</f>
        <v>0</v>
      </c>
      <c r="M8" s="63">
        <f>M10+M11+M12+M13</f>
        <v>45.474972999999999</v>
      </c>
      <c r="N8" s="64">
        <f>N10+N11+N12+N13</f>
        <v>0</v>
      </c>
    </row>
    <row r="9" spans="1:14">
      <c r="A9" s="19"/>
      <c r="B9" s="12" t="s">
        <v>14</v>
      </c>
      <c r="C9" s="13"/>
      <c r="D9" s="14"/>
      <c r="E9" s="65"/>
      <c r="F9" s="66"/>
      <c r="G9" s="66"/>
      <c r="H9" s="66"/>
      <c r="I9" s="67"/>
      <c r="J9" s="65"/>
      <c r="K9" s="66"/>
      <c r="L9" s="66"/>
      <c r="M9" s="66"/>
      <c r="N9" s="67"/>
    </row>
    <row r="10" spans="1:14">
      <c r="A10" s="19"/>
      <c r="B10" s="12" t="s">
        <v>15</v>
      </c>
      <c r="C10" s="13" t="s">
        <v>16</v>
      </c>
      <c r="D10" s="14" t="s">
        <v>288</v>
      </c>
      <c r="E10" s="65"/>
      <c r="F10" s="68"/>
      <c r="G10" s="68"/>
      <c r="H10" s="68"/>
      <c r="I10" s="69"/>
      <c r="J10" s="65"/>
      <c r="K10" s="68"/>
      <c r="L10" s="68"/>
      <c r="M10" s="68"/>
      <c r="N10" s="69"/>
    </row>
    <row r="11" spans="1:14" s="29" customFormat="1">
      <c r="A11" s="26"/>
      <c r="B11" s="24" t="s">
        <v>4</v>
      </c>
      <c r="C11" s="25" t="s">
        <v>17</v>
      </c>
      <c r="D11" s="14" t="s">
        <v>288</v>
      </c>
      <c r="E11" s="65"/>
      <c r="F11" s="70"/>
      <c r="G11" s="70"/>
      <c r="H11" s="70">
        <v>45.659052000000003</v>
      </c>
      <c r="I11" s="71"/>
      <c r="J11" s="65"/>
      <c r="K11" s="70"/>
      <c r="L11" s="70"/>
      <c r="M11" s="70">
        <v>45.474972999999999</v>
      </c>
      <c r="N11" s="71"/>
    </row>
    <row r="12" spans="1:14">
      <c r="A12" s="19"/>
      <c r="B12" s="12" t="s">
        <v>5</v>
      </c>
      <c r="C12" s="13" t="s">
        <v>18</v>
      </c>
      <c r="D12" s="14" t="s">
        <v>288</v>
      </c>
      <c r="E12" s="65"/>
      <c r="F12" s="70"/>
      <c r="G12" s="70"/>
      <c r="H12" s="70"/>
      <c r="I12" s="71"/>
      <c r="J12" s="65"/>
      <c r="K12" s="70"/>
      <c r="L12" s="70"/>
      <c r="M12" s="70"/>
      <c r="N12" s="71"/>
    </row>
    <row r="13" spans="1:14" s="32" customFormat="1">
      <c r="A13" s="30"/>
      <c r="B13" s="24" t="s">
        <v>6</v>
      </c>
      <c r="C13" s="24" t="s">
        <v>19</v>
      </c>
      <c r="D13" s="14" t="s">
        <v>288</v>
      </c>
      <c r="E13" s="72"/>
      <c r="F13" s="73"/>
      <c r="G13" s="73"/>
      <c r="H13" s="73"/>
      <c r="I13" s="70"/>
      <c r="J13" s="72"/>
      <c r="K13" s="73"/>
      <c r="L13" s="73"/>
      <c r="M13" s="73"/>
      <c r="N13" s="70"/>
    </row>
    <row r="14" spans="1:14">
      <c r="A14" s="19" t="s">
        <v>20</v>
      </c>
      <c r="B14" s="12" t="s">
        <v>21</v>
      </c>
      <c r="C14" s="13" t="s">
        <v>22</v>
      </c>
      <c r="D14" s="14" t="s">
        <v>288</v>
      </c>
      <c r="E14" s="62"/>
      <c r="F14" s="70"/>
      <c r="G14" s="70"/>
      <c r="H14" s="70"/>
      <c r="I14" s="71"/>
      <c r="J14" s="62"/>
      <c r="K14" s="70"/>
      <c r="L14" s="70"/>
      <c r="M14" s="70"/>
      <c r="N14" s="71"/>
    </row>
    <row r="15" spans="1:14" ht="22.5">
      <c r="A15" s="19" t="s">
        <v>23</v>
      </c>
      <c r="B15" s="12" t="s">
        <v>24</v>
      </c>
      <c r="C15" s="13" t="s">
        <v>25</v>
      </c>
      <c r="D15" s="14" t="s">
        <v>288</v>
      </c>
      <c r="E15" s="62"/>
      <c r="F15" s="70"/>
      <c r="G15" s="70"/>
      <c r="H15" s="70"/>
      <c r="I15" s="71"/>
      <c r="J15" s="62"/>
      <c r="K15" s="70"/>
      <c r="L15" s="70"/>
      <c r="M15" s="70"/>
      <c r="N15" s="71"/>
    </row>
    <row r="16" spans="1:14" s="56" customFormat="1" ht="22.5">
      <c r="A16" s="53" t="s">
        <v>26</v>
      </c>
      <c r="B16" s="54" t="s">
        <v>27</v>
      </c>
      <c r="C16" s="55" t="s">
        <v>28</v>
      </c>
      <c r="D16" s="14" t="s">
        <v>288</v>
      </c>
      <c r="E16" s="62">
        <f>SUM(F16:I16)</f>
        <v>78.186302999999995</v>
      </c>
      <c r="F16" s="70">
        <v>65.286850999999999</v>
      </c>
      <c r="G16" s="70"/>
      <c r="H16" s="70">
        <v>12.872987</v>
      </c>
      <c r="I16" s="70">
        <v>2.6464999999999999E-2</v>
      </c>
      <c r="J16" s="62">
        <f>SUM(K16:N16)</f>
        <v>77.390114999999994</v>
      </c>
      <c r="K16" s="70">
        <v>64.955952999999994</v>
      </c>
      <c r="L16" s="70"/>
      <c r="M16" s="70">
        <v>12.408474999999999</v>
      </c>
      <c r="N16" s="70">
        <v>2.5687000000000001E-2</v>
      </c>
    </row>
    <row r="17" spans="1:14">
      <c r="A17" s="57" t="s">
        <v>29</v>
      </c>
      <c r="B17" s="12" t="s">
        <v>30</v>
      </c>
      <c r="C17" s="13" t="s">
        <v>31</v>
      </c>
      <c r="D17" s="14" t="s">
        <v>288</v>
      </c>
      <c r="E17" s="62">
        <f>SUM(F17:I17)</f>
        <v>1.404047</v>
      </c>
      <c r="F17" s="70">
        <v>1.0617989999999999</v>
      </c>
      <c r="G17" s="74"/>
      <c r="H17" s="70">
        <v>0.34129599999999999</v>
      </c>
      <c r="I17" s="70">
        <v>9.5200000000000005E-4</v>
      </c>
      <c r="J17" s="62">
        <f>SUM(K17:N17)</f>
        <v>1.130344</v>
      </c>
      <c r="K17" s="70">
        <v>0.91498000000000002</v>
      </c>
      <c r="L17" s="74"/>
      <c r="M17" s="70">
        <v>0.21496100000000001</v>
      </c>
      <c r="N17" s="70">
        <v>4.0299999999999998E-4</v>
      </c>
    </row>
    <row r="18" spans="1:14">
      <c r="A18" s="19"/>
      <c r="B18" s="12" t="s">
        <v>32</v>
      </c>
      <c r="C18" s="13" t="s">
        <v>33</v>
      </c>
      <c r="D18" s="14" t="s">
        <v>288</v>
      </c>
      <c r="E18" s="281">
        <f>IF(E7=0,0,E17/E7*100)</f>
        <v>1.7957710572400385</v>
      </c>
      <c r="F18" s="59">
        <f>IF(F7=0,0,F17/F7*100)</f>
        <v>1.6263596478255629</v>
      </c>
      <c r="G18" s="82"/>
      <c r="H18" s="60">
        <f>IF(H7=0,0,H17/H7*100)</f>
        <v>0.58309262043647581</v>
      </c>
      <c r="I18" s="61">
        <f>IF(I7=0,0,I17/I7*100)</f>
        <v>3.5972038541469868</v>
      </c>
      <c r="J18" s="52">
        <f>IF(J7=0,0,J17/J7*100)</f>
        <v>1.4605793000824461</v>
      </c>
      <c r="K18" s="59">
        <f>IF(K7=0,0,K17/K7*100)</f>
        <v>1.4086160817315698</v>
      </c>
      <c r="L18" s="82"/>
      <c r="M18" s="60">
        <f>IF(M7=0,0,M17/M7*100)</f>
        <v>0.37136868556966407</v>
      </c>
      <c r="N18" s="61">
        <f>IF(N7=0,0,N17/N7*100)</f>
        <v>1.5688869856347567</v>
      </c>
    </row>
    <row r="19" spans="1:14" ht="22.5">
      <c r="A19" s="19" t="s">
        <v>34</v>
      </c>
      <c r="B19" s="12" t="s">
        <v>35</v>
      </c>
      <c r="C19" s="13" t="s">
        <v>36</v>
      </c>
      <c r="D19" s="14" t="s">
        <v>288</v>
      </c>
      <c r="E19" s="62"/>
      <c r="F19" s="75"/>
      <c r="G19" s="75"/>
      <c r="H19" s="75"/>
      <c r="I19" s="76"/>
      <c r="J19" s="62"/>
      <c r="K19" s="75"/>
      <c r="L19" s="75"/>
      <c r="M19" s="75"/>
      <c r="N19" s="76"/>
    </row>
    <row r="20" spans="1:14">
      <c r="A20" s="57" t="s">
        <v>37</v>
      </c>
      <c r="B20" s="12" t="s">
        <v>38</v>
      </c>
      <c r="C20" s="13" t="s">
        <v>39</v>
      </c>
      <c r="D20" s="14" t="s">
        <v>288</v>
      </c>
      <c r="E20" s="62"/>
      <c r="F20" s="70">
        <f>F16-F17</f>
        <v>64.225052000000005</v>
      </c>
      <c r="G20" s="70"/>
      <c r="H20" s="70">
        <f>H7-H17</f>
        <v>58.190743000000005</v>
      </c>
      <c r="I20" s="71">
        <f>I7-I17</f>
        <v>2.5512999999999997E-2</v>
      </c>
      <c r="J20" s="62"/>
      <c r="K20" s="70">
        <f>K16-K17</f>
        <v>64.040972999999994</v>
      </c>
      <c r="L20" s="70"/>
      <c r="M20" s="70">
        <f>M7-M17</f>
        <v>57.668486999999999</v>
      </c>
      <c r="N20" s="71">
        <f>N7-N17</f>
        <v>2.5284000000000001E-2</v>
      </c>
    </row>
    <row r="21" spans="1:14" s="29" customFormat="1">
      <c r="A21" s="26" t="s">
        <v>40</v>
      </c>
      <c r="B21" s="24" t="s">
        <v>59</v>
      </c>
      <c r="C21" s="25" t="s">
        <v>41</v>
      </c>
      <c r="D21" s="14" t="s">
        <v>288</v>
      </c>
      <c r="E21" s="62">
        <f>SUM(F21:I21)</f>
        <v>45.528255000000001</v>
      </c>
      <c r="F21" s="70"/>
      <c r="G21" s="73"/>
      <c r="H21" s="70">
        <v>45.509742000000003</v>
      </c>
      <c r="I21" s="71">
        <v>1.8513000000000002E-2</v>
      </c>
      <c r="J21" s="62">
        <f>SUM(K21:N21)</f>
        <v>45.005771000000003</v>
      </c>
      <c r="K21" s="70"/>
      <c r="L21" s="73"/>
      <c r="M21" s="70">
        <v>44.987487000000002</v>
      </c>
      <c r="N21" s="71">
        <v>1.8284000000000002E-2</v>
      </c>
    </row>
    <row r="22" spans="1:14">
      <c r="A22" s="19"/>
      <c r="B22" s="12" t="s">
        <v>42</v>
      </c>
      <c r="C22" s="13"/>
      <c r="D22" s="14" t="s">
        <v>288</v>
      </c>
      <c r="E22" s="65"/>
      <c r="F22" s="77"/>
      <c r="G22" s="77"/>
      <c r="H22" s="77"/>
      <c r="I22" s="78"/>
      <c r="J22" s="65"/>
      <c r="K22" s="77"/>
      <c r="L22" s="77"/>
      <c r="M22" s="77"/>
      <c r="N22" s="78"/>
    </row>
    <row r="23" spans="1:14" ht="33.75">
      <c r="A23" s="19"/>
      <c r="B23" s="12" t="s">
        <v>43</v>
      </c>
      <c r="C23" s="13" t="s">
        <v>44</v>
      </c>
      <c r="D23" s="14" t="s">
        <v>288</v>
      </c>
      <c r="E23" s="62"/>
      <c r="F23" s="70"/>
      <c r="G23" s="70"/>
      <c r="H23" s="70"/>
      <c r="I23" s="71"/>
      <c r="J23" s="62"/>
      <c r="K23" s="70"/>
      <c r="L23" s="70"/>
      <c r="M23" s="70"/>
      <c r="N23" s="71"/>
    </row>
    <row r="24" spans="1:14" ht="24.75" customHeight="1">
      <c r="A24" s="19"/>
      <c r="B24" s="12" t="s">
        <v>45</v>
      </c>
      <c r="C24" s="13" t="s">
        <v>46</v>
      </c>
      <c r="D24" s="14" t="s">
        <v>288</v>
      </c>
      <c r="E24" s="62"/>
      <c r="F24" s="70"/>
      <c r="G24" s="70"/>
      <c r="H24" s="70"/>
      <c r="I24" s="71"/>
      <c r="J24" s="62"/>
      <c r="K24" s="70"/>
      <c r="L24" s="70"/>
      <c r="M24" s="70"/>
      <c r="N24" s="71"/>
    </row>
    <row r="25" spans="1:14">
      <c r="A25" s="19" t="s">
        <v>47</v>
      </c>
      <c r="B25" s="12" t="s">
        <v>48</v>
      </c>
      <c r="C25" s="13" t="s">
        <v>49</v>
      </c>
      <c r="D25" s="14" t="s">
        <v>288</v>
      </c>
      <c r="E25" s="62"/>
      <c r="F25" s="70"/>
      <c r="G25" s="70"/>
      <c r="H25" s="70"/>
      <c r="I25" s="71"/>
      <c r="J25" s="62"/>
      <c r="K25" s="70"/>
      <c r="L25" s="70"/>
      <c r="M25" s="70"/>
      <c r="N25" s="71"/>
    </row>
    <row r="26" spans="1:14" s="36" customFormat="1">
      <c r="A26" s="19" t="s">
        <v>50</v>
      </c>
      <c r="B26" s="12" t="s">
        <v>58</v>
      </c>
      <c r="C26" s="13" t="s">
        <v>51</v>
      </c>
      <c r="D26" s="14" t="s">
        <v>288</v>
      </c>
      <c r="E26" s="52">
        <f>SUM(F26:I26)</f>
        <v>31.254000000000001</v>
      </c>
      <c r="F26" s="33">
        <v>18.565999999999999</v>
      </c>
      <c r="G26" s="33"/>
      <c r="H26" s="33">
        <v>12.680999999999999</v>
      </c>
      <c r="I26" s="33">
        <v>7.0000000000000001E-3</v>
      </c>
      <c r="J26" s="52">
        <f>SUM(K26:N26)</f>
        <v>31.254000000000001</v>
      </c>
      <c r="K26" s="33">
        <v>18.565999999999999</v>
      </c>
      <c r="L26" s="33"/>
      <c r="M26" s="33">
        <v>12.680999999999999</v>
      </c>
      <c r="N26" s="33">
        <v>7.0000000000000001E-3</v>
      </c>
    </row>
    <row r="27" spans="1:14" s="36" customFormat="1" ht="22.5">
      <c r="A27" s="19" t="s">
        <v>52</v>
      </c>
      <c r="B27" s="12" t="s">
        <v>53</v>
      </c>
      <c r="C27" s="13" t="s">
        <v>54</v>
      </c>
      <c r="D27" s="14" t="s">
        <v>288</v>
      </c>
      <c r="E27" s="62"/>
      <c r="F27" s="70"/>
      <c r="G27" s="70"/>
      <c r="H27" s="70"/>
      <c r="I27" s="71"/>
      <c r="J27" s="62"/>
      <c r="K27" s="70"/>
      <c r="L27" s="70"/>
      <c r="M27" s="70"/>
      <c r="N27" s="71"/>
    </row>
    <row r="28" spans="1:14" ht="13.5" thickBot="1">
      <c r="A28" s="58" t="s">
        <v>55</v>
      </c>
      <c r="B28" s="42" t="s">
        <v>56</v>
      </c>
      <c r="C28" s="47" t="s">
        <v>57</v>
      </c>
      <c r="D28" s="14" t="s">
        <v>288</v>
      </c>
      <c r="E28" s="79">
        <f>E17+E21</f>
        <v>46.932302</v>
      </c>
      <c r="F28" s="80">
        <f>F20-F21-F25-F26-F27-G11-H11-I11</f>
        <v>0</v>
      </c>
      <c r="G28" s="80">
        <f>G20-G21-G23-G25-G26-G27-H12-I12</f>
        <v>0</v>
      </c>
      <c r="H28" s="80">
        <f>H20-H21-H23-H25-H26-H27-I13</f>
        <v>1.0000000028043132E-6</v>
      </c>
      <c r="I28" s="81">
        <f>I20-I21-I23-I25-I26-I27</f>
        <v>-4.3368086899420177E-18</v>
      </c>
      <c r="J28" s="79">
        <f>J17+J21</f>
        <v>46.136115000000004</v>
      </c>
      <c r="K28" s="80">
        <f>K20-K21-K25-K26-K27-L11-M11-N11</f>
        <v>-7.1054273576010019E-15</v>
      </c>
      <c r="L28" s="80">
        <f>L20-L21-L23-L25-L26-L27-M12-N12</f>
        <v>0</v>
      </c>
      <c r="M28" s="80">
        <f>M20-M21-M23-M25-M26-M27-N13</f>
        <v>-1.7763568394002505E-15</v>
      </c>
      <c r="N28" s="81">
        <f>N20-N21-N23-N25-N26-N27</f>
        <v>-8.6736173798840355E-19</v>
      </c>
    </row>
    <row r="30" spans="1:14" s="40" customFormat="1">
      <c r="B30" s="41"/>
      <c r="C30" s="41"/>
      <c r="D30" s="41"/>
    </row>
    <row r="31" spans="1:14" s="40" customFormat="1">
      <c r="B31" s="41"/>
      <c r="C31" s="41"/>
      <c r="D31" s="41"/>
    </row>
    <row r="32" spans="1:14" s="40" customFormat="1">
      <c r="B32" s="41"/>
      <c r="C32" s="41"/>
      <c r="D32" s="41"/>
    </row>
    <row r="33" spans="2:4" s="40" customFormat="1">
      <c r="B33" s="41"/>
      <c r="C33" s="41"/>
      <c r="D33" s="41"/>
    </row>
    <row r="34" spans="2:4" s="40" customFormat="1">
      <c r="B34" s="41"/>
      <c r="C34" s="41"/>
      <c r="D34" s="41"/>
    </row>
    <row r="35" spans="2:4" s="40" customFormat="1">
      <c r="B35" s="41"/>
      <c r="C35" s="41"/>
      <c r="D35" s="41"/>
    </row>
    <row r="36" spans="2:4" s="40" customFormat="1">
      <c r="B36" s="41"/>
      <c r="C36" s="41"/>
      <c r="D36" s="41"/>
    </row>
    <row r="37" spans="2:4" s="40" customFormat="1">
      <c r="B37" s="41"/>
      <c r="C37" s="41"/>
      <c r="D37" s="41"/>
    </row>
    <row r="38" spans="2:4" s="40" customFormat="1">
      <c r="B38" s="41"/>
      <c r="C38" s="41"/>
      <c r="D38" s="41"/>
    </row>
    <row r="39" spans="2:4" s="40" customFormat="1">
      <c r="B39" s="41"/>
      <c r="C39" s="41"/>
      <c r="D39" s="41"/>
    </row>
    <row r="40" spans="2:4" s="40" customFormat="1">
      <c r="B40" s="41"/>
      <c r="C40" s="41"/>
      <c r="D40" s="41"/>
    </row>
    <row r="41" spans="2:4" s="40" customFormat="1">
      <c r="B41" s="41"/>
      <c r="C41" s="41"/>
      <c r="D41" s="41"/>
    </row>
    <row r="42" spans="2:4" s="40" customFormat="1">
      <c r="B42" s="41"/>
      <c r="C42" s="41"/>
      <c r="D42" s="41"/>
    </row>
    <row r="43" spans="2:4" s="40" customFormat="1">
      <c r="B43" s="41"/>
      <c r="C43" s="41"/>
      <c r="D43" s="41"/>
    </row>
    <row r="44" spans="2:4" s="40" customFormat="1">
      <c r="B44" s="41"/>
      <c r="C44" s="41"/>
      <c r="D44" s="41"/>
    </row>
    <row r="45" spans="2:4" s="40" customFormat="1">
      <c r="B45" s="41"/>
      <c r="C45" s="41"/>
      <c r="D45" s="41"/>
    </row>
    <row r="46" spans="2:4" s="40" customFormat="1">
      <c r="B46" s="41"/>
      <c r="C46" s="41"/>
      <c r="D46" s="41"/>
    </row>
    <row r="47" spans="2:4" s="40" customFormat="1">
      <c r="B47" s="41"/>
      <c r="C47" s="41"/>
      <c r="D47" s="41"/>
    </row>
    <row r="48" spans="2:4" s="40" customFormat="1">
      <c r="B48" s="41"/>
      <c r="C48" s="41"/>
      <c r="D48" s="41"/>
    </row>
    <row r="49" spans="2:4" s="40" customFormat="1">
      <c r="B49" s="41"/>
      <c r="C49" s="41"/>
      <c r="D49" s="41"/>
    </row>
    <row r="50" spans="2:4" s="40" customFormat="1">
      <c r="B50" s="41"/>
      <c r="C50" s="41"/>
      <c r="D50" s="41"/>
    </row>
    <row r="51" spans="2:4" s="40" customFormat="1">
      <c r="B51" s="41"/>
      <c r="C51" s="41"/>
      <c r="D51" s="41"/>
    </row>
    <row r="52" spans="2:4" s="40" customFormat="1">
      <c r="B52" s="41"/>
      <c r="C52" s="41"/>
      <c r="D52" s="41"/>
    </row>
    <row r="53" spans="2:4" s="40" customFormat="1">
      <c r="B53" s="41"/>
      <c r="C53" s="41"/>
      <c r="D53" s="41"/>
    </row>
    <row r="54" spans="2:4" s="40" customFormat="1">
      <c r="B54" s="41"/>
      <c r="C54" s="41"/>
      <c r="D54" s="41"/>
    </row>
    <row r="55" spans="2:4" s="40" customFormat="1">
      <c r="B55" s="41"/>
      <c r="C55" s="41"/>
      <c r="D55" s="41"/>
    </row>
    <row r="56" spans="2:4" s="40" customFormat="1">
      <c r="B56" s="41"/>
      <c r="C56" s="41"/>
      <c r="D56" s="41"/>
    </row>
    <row r="57" spans="2:4" s="40" customFormat="1">
      <c r="B57" s="41"/>
      <c r="C57" s="41"/>
      <c r="D57" s="41"/>
    </row>
    <row r="58" spans="2:4" s="40" customFormat="1">
      <c r="B58" s="41"/>
      <c r="C58" s="41"/>
      <c r="D58" s="41"/>
    </row>
    <row r="59" spans="2:4" s="40" customFormat="1">
      <c r="B59" s="41"/>
      <c r="C59" s="41"/>
      <c r="D59" s="41"/>
    </row>
    <row r="60" spans="2:4" s="40" customFormat="1">
      <c r="B60" s="41"/>
      <c r="C60" s="41"/>
      <c r="D60" s="41"/>
    </row>
    <row r="61" spans="2:4" s="40" customFormat="1">
      <c r="B61" s="41"/>
      <c r="C61" s="41"/>
      <c r="D61" s="41"/>
    </row>
    <row r="62" spans="2:4" s="40" customFormat="1">
      <c r="B62" s="41"/>
      <c r="C62" s="41"/>
      <c r="D62" s="41"/>
    </row>
    <row r="63" spans="2:4" s="40" customFormat="1">
      <c r="B63" s="41"/>
      <c r="C63" s="41"/>
      <c r="D63" s="41"/>
    </row>
    <row r="64" spans="2:4" s="40" customFormat="1">
      <c r="B64" s="41"/>
      <c r="C64" s="41"/>
      <c r="D64" s="41"/>
    </row>
    <row r="65" spans="2:4" s="40" customFormat="1">
      <c r="B65" s="41"/>
      <c r="C65" s="41"/>
      <c r="D65" s="41"/>
    </row>
    <row r="66" spans="2:4" s="40" customFormat="1">
      <c r="B66" s="41"/>
      <c r="C66" s="41"/>
      <c r="D66" s="41"/>
    </row>
    <row r="67" spans="2:4" s="40" customFormat="1">
      <c r="B67" s="41"/>
      <c r="C67" s="41"/>
      <c r="D67" s="41"/>
    </row>
    <row r="68" spans="2:4" s="40" customFormat="1">
      <c r="B68" s="41"/>
      <c r="C68" s="41"/>
      <c r="D68" s="41"/>
    </row>
    <row r="69" spans="2:4" s="40" customFormat="1">
      <c r="B69" s="41"/>
      <c r="C69" s="41"/>
      <c r="D69" s="41"/>
    </row>
    <row r="70" spans="2:4" s="40" customFormat="1">
      <c r="B70" s="41"/>
      <c r="C70" s="41"/>
      <c r="D70" s="41"/>
    </row>
    <row r="71" spans="2:4" s="40" customFormat="1">
      <c r="B71" s="41"/>
      <c r="C71" s="41"/>
      <c r="D71" s="41"/>
    </row>
    <row r="72" spans="2:4" s="40" customFormat="1">
      <c r="B72" s="41"/>
      <c r="C72" s="41"/>
      <c r="D72" s="41"/>
    </row>
    <row r="73" spans="2:4" s="40" customFormat="1">
      <c r="B73" s="41"/>
      <c r="C73" s="41"/>
      <c r="D73" s="41"/>
    </row>
  </sheetData>
  <mergeCells count="7">
    <mergeCell ref="A2:I2"/>
    <mergeCell ref="F4:I4"/>
    <mergeCell ref="K4:N4"/>
    <mergeCell ref="A4:A5"/>
    <mergeCell ref="B4:B5"/>
    <mergeCell ref="C4:C5"/>
    <mergeCell ref="D4:D5"/>
  </mergeCells>
  <phoneticPr fontId="6" type="noConversion"/>
  <dataValidations count="1">
    <dataValidation type="decimal" allowBlank="1" showInputMessage="1" showErrorMessage="1" error="Ввведеное значение неверно" sqref="F23:I27 F10:G16 F17 F19:I21 H10:I17 K23:N27 K10:L16 K17 K19:N21 M10:N17">
      <formula1>-1000000000000000</formula1>
      <formula2>1000000000000000</formula2>
    </dataValidation>
  </dataValidations>
  <pageMargins left="0" right="0"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X73"/>
  <sheetViews>
    <sheetView view="pageBreakPreview" topLeftCell="A2" zoomScale="53" zoomScaleSheetLayoutView="53" workbookViewId="0">
      <selection activeCell="E18" sqref="E18"/>
    </sheetView>
  </sheetViews>
  <sheetFormatPr defaultRowHeight="12.75"/>
  <cols>
    <col min="1" max="1" width="5.42578125" customWidth="1"/>
    <col min="2" max="2" width="22.7109375" style="5" customWidth="1"/>
    <col min="3" max="3" width="4" style="5" customWidth="1"/>
    <col min="4" max="4" width="8" style="5" customWidth="1"/>
    <col min="5" max="5" width="12.85546875" customWidth="1"/>
    <col min="6" max="6" width="15.140625" customWidth="1"/>
    <col min="7" max="7" width="12.140625" customWidth="1"/>
    <col min="8" max="8" width="14.7109375" customWidth="1"/>
    <col min="9" max="9" width="12.85546875" customWidth="1"/>
    <col min="10" max="10" width="12.85546875" hidden="1" customWidth="1"/>
    <col min="11" max="11" width="15.140625" hidden="1" customWidth="1"/>
    <col min="12" max="12" width="12.140625" hidden="1" customWidth="1"/>
    <col min="13" max="13" width="14.7109375" hidden="1" customWidth="1"/>
    <col min="14" max="14" width="12.85546875" hidden="1" customWidth="1"/>
    <col min="15" max="15" width="15.28515625" hidden="1" customWidth="1"/>
    <col min="16" max="16" width="16.7109375" hidden="1" customWidth="1"/>
    <col min="17" max="17" width="12.140625" hidden="1" customWidth="1"/>
    <col min="18" max="18" width="18.140625" hidden="1" customWidth="1"/>
    <col min="19" max="19" width="19.5703125" hidden="1" customWidth="1"/>
    <col min="20" max="20" width="12.85546875" hidden="1" customWidth="1"/>
    <col min="21" max="21" width="15.140625" hidden="1" customWidth="1"/>
    <col min="22" max="22" width="12.140625" hidden="1" customWidth="1"/>
    <col min="23" max="23" width="14.7109375" hidden="1" customWidth="1"/>
    <col min="24" max="24" width="12.85546875" hidden="1" customWidth="1"/>
  </cols>
  <sheetData>
    <row r="1" spans="1:24" hidden="1">
      <c r="A1" s="1" t="e">
        <f>[2]Справочники!E13</f>
        <v>#REF!</v>
      </c>
      <c r="B1" s="2" t="e">
        <f>[2]Справочники!D21</f>
        <v>#REF!</v>
      </c>
      <c r="C1" s="3"/>
      <c r="D1" s="3"/>
      <c r="E1" s="4"/>
      <c r="F1" s="4"/>
      <c r="G1" s="4"/>
      <c r="H1" s="4"/>
      <c r="I1" s="4"/>
      <c r="J1" s="4"/>
      <c r="K1" s="4"/>
      <c r="L1" s="4"/>
      <c r="M1" s="4"/>
      <c r="N1" s="4"/>
      <c r="O1" s="4"/>
      <c r="P1" s="4"/>
      <c r="Q1" s="4"/>
      <c r="R1" s="4"/>
      <c r="S1" s="4"/>
      <c r="T1" s="4"/>
      <c r="U1" s="4"/>
      <c r="V1" s="4"/>
      <c r="W1" s="4"/>
      <c r="X1" s="4"/>
    </row>
    <row r="2" spans="1:24" ht="19.5" customHeight="1">
      <c r="A2" s="311" t="s">
        <v>0</v>
      </c>
      <c r="B2" s="311"/>
      <c r="C2" s="311"/>
      <c r="D2" s="311"/>
      <c r="E2" s="321"/>
      <c r="F2" s="321"/>
      <c r="G2" s="321"/>
      <c r="H2" s="321"/>
      <c r="I2" s="321"/>
      <c r="J2" s="164"/>
      <c r="K2" s="164"/>
      <c r="L2" s="164"/>
      <c r="M2" s="164"/>
      <c r="N2" s="164"/>
      <c r="O2" s="164"/>
      <c r="P2" s="164"/>
      <c r="Q2" s="164"/>
      <c r="R2" s="164"/>
      <c r="S2" s="164"/>
      <c r="T2" s="164"/>
      <c r="U2" s="164"/>
      <c r="V2" s="164"/>
      <c r="W2" s="164"/>
      <c r="X2" s="164"/>
    </row>
    <row r="3" spans="1:24" ht="12" customHeight="1" thickBot="1">
      <c r="E3" s="4"/>
      <c r="F3" s="4"/>
      <c r="G3" s="4"/>
      <c r="H3" s="4"/>
      <c r="I3" s="4"/>
      <c r="J3" s="4"/>
      <c r="K3" s="4"/>
      <c r="L3" s="4"/>
      <c r="M3" s="4"/>
      <c r="N3" s="4"/>
      <c r="O3" s="4"/>
      <c r="P3" s="4"/>
      <c r="Q3" s="4"/>
      <c r="R3" s="4"/>
      <c r="S3" s="4"/>
      <c r="T3" s="4"/>
      <c r="U3" s="4"/>
      <c r="V3" s="4"/>
      <c r="W3" s="4"/>
      <c r="X3" s="4"/>
    </row>
    <row r="4" spans="1:24" ht="11.25" customHeight="1" thickBot="1">
      <c r="A4" s="322" t="s">
        <v>1</v>
      </c>
      <c r="B4" s="323" t="s">
        <v>2</v>
      </c>
      <c r="C4" s="323"/>
      <c r="D4" s="324"/>
      <c r="E4" s="174"/>
      <c r="F4" s="172"/>
      <c r="G4" s="171" t="s">
        <v>290</v>
      </c>
      <c r="H4" s="172"/>
      <c r="I4" s="173"/>
      <c r="J4" s="6"/>
      <c r="K4" s="43"/>
      <c r="L4" s="44" t="s">
        <v>264</v>
      </c>
      <c r="M4" s="45"/>
      <c r="N4" s="46"/>
      <c r="O4" s="6"/>
      <c r="P4" s="170"/>
      <c r="Q4" s="171" t="s">
        <v>265</v>
      </c>
      <c r="R4" s="172"/>
      <c r="S4" s="173"/>
      <c r="T4" s="174"/>
      <c r="U4" s="172"/>
      <c r="V4" s="171" t="s">
        <v>266</v>
      </c>
      <c r="W4" s="172"/>
      <c r="X4" s="173"/>
    </row>
    <row r="5" spans="1:24">
      <c r="A5" s="322"/>
      <c r="B5" s="323"/>
      <c r="C5" s="323"/>
      <c r="D5" s="324"/>
      <c r="E5" s="87" t="s">
        <v>3</v>
      </c>
      <c r="F5" s="8" t="s">
        <v>4</v>
      </c>
      <c r="G5" s="8" t="s">
        <v>5</v>
      </c>
      <c r="H5" s="8" t="s">
        <v>6</v>
      </c>
      <c r="I5" s="176" t="s">
        <v>7</v>
      </c>
      <c r="J5" s="165" t="s">
        <v>3</v>
      </c>
      <c r="K5" s="162" t="s">
        <v>4</v>
      </c>
      <c r="L5" s="162" t="s">
        <v>5</v>
      </c>
      <c r="M5" s="162" t="s">
        <v>6</v>
      </c>
      <c r="N5" s="163" t="s">
        <v>7</v>
      </c>
      <c r="O5" s="166" t="s">
        <v>3</v>
      </c>
      <c r="P5" s="8" t="s">
        <v>4</v>
      </c>
      <c r="Q5" s="8" t="s">
        <v>5</v>
      </c>
      <c r="R5" s="8" t="s">
        <v>6</v>
      </c>
      <c r="S5" s="176" t="s">
        <v>7</v>
      </c>
      <c r="T5" s="87" t="s">
        <v>3</v>
      </c>
      <c r="U5" s="8" t="s">
        <v>4</v>
      </c>
      <c r="V5" s="8" t="s">
        <v>5</v>
      </c>
      <c r="W5" s="8" t="s">
        <v>6</v>
      </c>
      <c r="X5" s="176" t="s">
        <v>7</v>
      </c>
    </row>
    <row r="6" spans="1:24" ht="12.75" customHeight="1">
      <c r="A6" s="169">
        <v>1</v>
      </c>
      <c r="B6" s="167">
        <v>2</v>
      </c>
      <c r="C6" s="167"/>
      <c r="D6" s="168"/>
      <c r="E6" s="9"/>
      <c r="F6" s="10"/>
      <c r="G6" s="10"/>
      <c r="H6" s="10"/>
      <c r="I6" s="11"/>
      <c r="J6" s="9"/>
      <c r="K6" s="10"/>
      <c r="L6" s="10"/>
      <c r="M6" s="10"/>
      <c r="N6" s="11"/>
      <c r="O6" s="9"/>
      <c r="P6" s="10"/>
      <c r="Q6" s="10"/>
      <c r="R6" s="10"/>
      <c r="S6" s="11"/>
      <c r="T6" s="9"/>
      <c r="U6" s="10"/>
      <c r="V6" s="10"/>
      <c r="W6" s="10"/>
      <c r="X6" s="11"/>
    </row>
    <row r="7" spans="1:24" ht="22.5">
      <c r="A7" s="88" t="s">
        <v>8</v>
      </c>
      <c r="B7" s="12" t="s">
        <v>9</v>
      </c>
      <c r="C7" s="13" t="s">
        <v>10</v>
      </c>
      <c r="D7" s="14" t="s">
        <v>289</v>
      </c>
      <c r="E7" s="178">
        <f t="shared" ref="E7:X7" si="0">E8+E14+E15+E16</f>
        <v>490622.51699999999</v>
      </c>
      <c r="F7" s="16">
        <f t="shared" si="0"/>
        <v>408742.55099999998</v>
      </c>
      <c r="G7" s="16">
        <f t="shared" si="0"/>
        <v>0</v>
      </c>
      <c r="H7" s="16">
        <f t="shared" si="0"/>
        <v>398692.147</v>
      </c>
      <c r="I7" s="17">
        <f t="shared" si="0"/>
        <v>4641.1180000000004</v>
      </c>
      <c r="J7" s="178">
        <f t="shared" si="0"/>
        <v>514808.88900000002</v>
      </c>
      <c r="K7" s="16">
        <f t="shared" si="0"/>
        <v>433610.62400000001</v>
      </c>
      <c r="L7" s="16">
        <f t="shared" si="0"/>
        <v>0</v>
      </c>
      <c r="M7" s="16">
        <f t="shared" si="0"/>
        <v>417962.34499999997</v>
      </c>
      <c r="N7" s="17">
        <f t="shared" si="0"/>
        <v>5414.3110000000006</v>
      </c>
      <c r="O7" s="178">
        <f t="shared" si="0"/>
        <v>0</v>
      </c>
      <c r="P7" s="16">
        <f t="shared" si="0"/>
        <v>0</v>
      </c>
      <c r="Q7" s="16">
        <f t="shared" si="0"/>
        <v>0</v>
      </c>
      <c r="R7" s="16">
        <f t="shared" si="0"/>
        <v>0</v>
      </c>
      <c r="S7" s="17">
        <f t="shared" si="0"/>
        <v>0</v>
      </c>
      <c r="T7" s="179" t="e">
        <f t="shared" si="0"/>
        <v>#REF!</v>
      </c>
      <c r="U7" s="180" t="e">
        <f t="shared" si="0"/>
        <v>#REF!</v>
      </c>
      <c r="V7" s="180">
        <f t="shared" si="0"/>
        <v>0</v>
      </c>
      <c r="W7" s="180" t="e">
        <f t="shared" si="0"/>
        <v>#REF!</v>
      </c>
      <c r="X7" s="181" t="e">
        <f t="shared" si="0"/>
        <v>#REF!</v>
      </c>
    </row>
    <row r="8" spans="1:24" ht="25.5">
      <c r="A8" s="88" t="s">
        <v>11</v>
      </c>
      <c r="B8" s="12" t="s">
        <v>12</v>
      </c>
      <c r="C8" s="13" t="s">
        <v>13</v>
      </c>
      <c r="D8" s="14" t="s">
        <v>289</v>
      </c>
      <c r="E8" s="48"/>
      <c r="F8" s="16">
        <f>F10+F11+F12+F13</f>
        <v>0</v>
      </c>
      <c r="G8" s="16">
        <f>G10+G11+G12+G13</f>
        <v>0</v>
      </c>
      <c r="H8" s="16">
        <f>H10+H11+H12+H13</f>
        <v>316952.75</v>
      </c>
      <c r="I8" s="17">
        <f>I10+I11+I12+I13</f>
        <v>4500.549</v>
      </c>
      <c r="J8" s="48"/>
      <c r="K8" s="16">
        <f>K10+K11+K12+K13</f>
        <v>0</v>
      </c>
      <c r="L8" s="16">
        <f>L10+L11+L12+L13</f>
        <v>0</v>
      </c>
      <c r="M8" s="16">
        <f>M10+M11+M12+M13</f>
        <v>336951.38</v>
      </c>
      <c r="N8" s="17">
        <f>N10+N11+N12+N13</f>
        <v>5227.0110000000004</v>
      </c>
      <c r="O8" s="182"/>
      <c r="P8" s="16">
        <f>P10+P11+P12+P13</f>
        <v>0</v>
      </c>
      <c r="Q8" s="16">
        <f>Q10+Q11+Q12+Q13</f>
        <v>0</v>
      </c>
      <c r="R8" s="16">
        <f>R10+R11+R12+R13</f>
        <v>0</v>
      </c>
      <c r="S8" s="17">
        <f>S10+S11+S12+S13</f>
        <v>0</v>
      </c>
      <c r="T8" s="183"/>
      <c r="U8" s="180">
        <f>U10+U11+U12+U13</f>
        <v>0</v>
      </c>
      <c r="V8" s="180">
        <f>V10+V11+V12+V13</f>
        <v>0</v>
      </c>
      <c r="W8" s="180" t="e">
        <f>W10+W11+W12+W13</f>
        <v>#REF!</v>
      </c>
      <c r="X8" s="181" t="e">
        <f>X10+X11+X12+X13</f>
        <v>#REF!</v>
      </c>
    </row>
    <row r="9" spans="1:24">
      <c r="A9" s="88"/>
      <c r="B9" s="12" t="s">
        <v>14</v>
      </c>
      <c r="C9" s="13"/>
      <c r="D9" s="14"/>
      <c r="E9" s="49"/>
      <c r="F9" s="20"/>
      <c r="G9" s="20"/>
      <c r="H9" s="20"/>
      <c r="I9" s="21"/>
      <c r="J9" s="49"/>
      <c r="K9" s="20"/>
      <c r="L9" s="20"/>
      <c r="M9" s="20"/>
      <c r="N9" s="21"/>
      <c r="O9" s="19"/>
      <c r="P9" s="20"/>
      <c r="Q9" s="20"/>
      <c r="R9" s="20"/>
      <c r="S9" s="21"/>
      <c r="T9" s="184"/>
      <c r="U9" s="185"/>
      <c r="V9" s="185"/>
      <c r="W9" s="185"/>
      <c r="X9" s="186"/>
    </row>
    <row r="10" spans="1:24" ht="25.5">
      <c r="A10" s="88"/>
      <c r="B10" s="12" t="s">
        <v>15</v>
      </c>
      <c r="C10" s="13" t="s">
        <v>16</v>
      </c>
      <c r="D10" s="14" t="s">
        <v>289</v>
      </c>
      <c r="E10" s="50"/>
      <c r="F10" s="22"/>
      <c r="G10" s="22"/>
      <c r="H10" s="22"/>
      <c r="I10" s="23"/>
      <c r="J10" s="50"/>
      <c r="K10" s="22"/>
      <c r="L10" s="22"/>
      <c r="M10" s="22"/>
      <c r="N10" s="23"/>
      <c r="O10" s="187"/>
      <c r="P10" s="188"/>
      <c r="Q10" s="188"/>
      <c r="R10" s="188"/>
      <c r="S10" s="189"/>
      <c r="T10" s="190"/>
      <c r="U10" s="191"/>
      <c r="V10" s="191"/>
      <c r="W10" s="191"/>
      <c r="X10" s="192"/>
    </row>
    <row r="11" spans="1:24" s="29" customFormat="1" ht="25.5">
      <c r="A11" s="193"/>
      <c r="B11" s="24" t="s">
        <v>4</v>
      </c>
      <c r="C11" s="25" t="s">
        <v>17</v>
      </c>
      <c r="D11" s="14" t="s">
        <v>289</v>
      </c>
      <c r="E11" s="49"/>
      <c r="F11" s="27"/>
      <c r="G11" s="27"/>
      <c r="H11" s="195">
        <v>316952.75</v>
      </c>
      <c r="I11" s="28"/>
      <c r="J11" s="49"/>
      <c r="K11" s="27"/>
      <c r="L11" s="27"/>
      <c r="M11" s="195">
        <v>336951.38</v>
      </c>
      <c r="N11" s="28"/>
      <c r="O11" s="26"/>
      <c r="P11" s="196"/>
      <c r="Q11" s="197"/>
      <c r="R11" s="197"/>
      <c r="S11" s="198"/>
      <c r="T11" s="184"/>
      <c r="U11" s="199"/>
      <c r="V11" s="199"/>
      <c r="W11" s="200" t="e">
        <f>#REF!+#REF!+#REF!+#REF!</f>
        <v>#REF!</v>
      </c>
      <c r="X11" s="201"/>
    </row>
    <row r="12" spans="1:24" ht="25.5">
      <c r="A12" s="88"/>
      <c r="B12" s="12" t="s">
        <v>5</v>
      </c>
      <c r="C12" s="13" t="s">
        <v>18</v>
      </c>
      <c r="D12" s="14" t="s">
        <v>289</v>
      </c>
      <c r="E12" s="49"/>
      <c r="F12" s="27"/>
      <c r="G12" s="27"/>
      <c r="H12" s="27"/>
      <c r="I12" s="28"/>
      <c r="J12" s="49"/>
      <c r="K12" s="27"/>
      <c r="L12" s="27"/>
      <c r="M12" s="27"/>
      <c r="N12" s="28"/>
      <c r="O12" s="19"/>
      <c r="P12" s="196"/>
      <c r="Q12" s="196"/>
      <c r="R12" s="196"/>
      <c r="S12" s="198"/>
      <c r="T12" s="184"/>
      <c r="U12" s="199"/>
      <c r="V12" s="199"/>
      <c r="W12" s="199"/>
      <c r="X12" s="201"/>
    </row>
    <row r="13" spans="1:24" s="32" customFormat="1" ht="22.5">
      <c r="A13" s="202"/>
      <c r="B13" s="24" t="s">
        <v>6</v>
      </c>
      <c r="C13" s="24" t="s">
        <v>19</v>
      </c>
      <c r="D13" s="14" t="s">
        <v>289</v>
      </c>
      <c r="E13" s="51"/>
      <c r="F13" s="31"/>
      <c r="G13" s="31"/>
      <c r="H13" s="31"/>
      <c r="I13" s="195">
        <v>4500.549</v>
      </c>
      <c r="J13" s="51"/>
      <c r="K13" s="31"/>
      <c r="L13" s="31"/>
      <c r="M13" s="31"/>
      <c r="N13" s="195">
        <v>5227.0110000000004</v>
      </c>
      <c r="O13" s="30"/>
      <c r="P13" s="203"/>
      <c r="Q13" s="203"/>
      <c r="R13" s="203"/>
      <c r="S13" s="204"/>
      <c r="T13" s="205"/>
      <c r="U13" s="206"/>
      <c r="V13" s="206"/>
      <c r="W13" s="206"/>
      <c r="X13" s="200" t="e">
        <f>#REF!+#REF!+#REF!+#REF!</f>
        <v>#REF!</v>
      </c>
    </row>
    <row r="14" spans="1:24" ht="25.5">
      <c r="A14" s="88" t="s">
        <v>20</v>
      </c>
      <c r="B14" s="12" t="s">
        <v>21</v>
      </c>
      <c r="C14" s="13" t="s">
        <v>22</v>
      </c>
      <c r="D14" s="14" t="s">
        <v>289</v>
      </c>
      <c r="E14" s="15"/>
      <c r="F14" s="27"/>
      <c r="G14" s="27"/>
      <c r="H14" s="27"/>
      <c r="I14" s="28"/>
      <c r="J14" s="15"/>
      <c r="K14" s="27"/>
      <c r="L14" s="27"/>
      <c r="M14" s="27"/>
      <c r="N14" s="28"/>
      <c r="O14" s="15"/>
      <c r="P14" s="196"/>
      <c r="Q14" s="196"/>
      <c r="R14" s="196"/>
      <c r="S14" s="198"/>
      <c r="T14" s="183"/>
      <c r="U14" s="199"/>
      <c r="V14" s="199"/>
      <c r="W14" s="199"/>
      <c r="X14" s="201"/>
    </row>
    <row r="15" spans="1:24" ht="25.5">
      <c r="A15" s="88" t="s">
        <v>23</v>
      </c>
      <c r="B15" s="12" t="s">
        <v>24</v>
      </c>
      <c r="C15" s="13" t="s">
        <v>25</v>
      </c>
      <c r="D15" s="14" t="s">
        <v>289</v>
      </c>
      <c r="E15" s="15"/>
      <c r="F15" s="194"/>
      <c r="G15" s="194"/>
      <c r="H15" s="194"/>
      <c r="I15" s="207"/>
      <c r="J15" s="15"/>
      <c r="K15" s="194"/>
      <c r="L15" s="194"/>
      <c r="M15" s="194"/>
      <c r="N15" s="207"/>
      <c r="O15" s="15"/>
      <c r="P15" s="196"/>
      <c r="Q15" s="196"/>
      <c r="R15" s="196"/>
      <c r="S15" s="198"/>
      <c r="T15" s="183"/>
      <c r="U15" s="199"/>
      <c r="V15" s="199"/>
      <c r="W15" s="199"/>
      <c r="X15" s="201"/>
    </row>
    <row r="16" spans="1:24" ht="25.5">
      <c r="A16" s="88" t="s">
        <v>26</v>
      </c>
      <c r="B16" s="12" t="s">
        <v>27</v>
      </c>
      <c r="C16" s="13" t="s">
        <v>28</v>
      </c>
      <c r="D16" s="14" t="s">
        <v>289</v>
      </c>
      <c r="E16" s="178">
        <f>SUM(F16:I16)</f>
        <v>490622.51699999999</v>
      </c>
      <c r="F16" s="195">
        <v>408742.55099999998</v>
      </c>
      <c r="G16" s="194"/>
      <c r="H16" s="195">
        <v>81739.396999999997</v>
      </c>
      <c r="I16" s="195">
        <v>140.56899999999999</v>
      </c>
      <c r="J16" s="178">
        <f>SUM(K16:N16)</f>
        <v>514808.88900000002</v>
      </c>
      <c r="K16" s="195">
        <v>433610.62400000001</v>
      </c>
      <c r="L16" s="194"/>
      <c r="M16" s="195">
        <v>81010.964999999997</v>
      </c>
      <c r="N16" s="208">
        <v>187.3</v>
      </c>
      <c r="O16" s="209"/>
      <c r="P16" s="197"/>
      <c r="Q16" s="210"/>
      <c r="R16" s="197"/>
      <c r="S16" s="197"/>
      <c r="T16" s="179" t="e">
        <f>SUM(U16:X16)</f>
        <v>#REF!</v>
      </c>
      <c r="U16" s="200" t="e">
        <f>#REF!+#REF!+#REF!+#REF!</f>
        <v>#REF!</v>
      </c>
      <c r="V16" s="199"/>
      <c r="W16" s="200" t="e">
        <f>#REF!+#REF!+#REF!+#REF!</f>
        <v>#REF!</v>
      </c>
      <c r="X16" s="200" t="e">
        <f>#REF!+#REF!+#REF!+#REF!</f>
        <v>#REF!</v>
      </c>
    </row>
    <row r="17" spans="1:24" ht="22.5">
      <c r="A17" s="88" t="s">
        <v>29</v>
      </c>
      <c r="B17" s="12" t="s">
        <v>30</v>
      </c>
      <c r="C17" s="13" t="s">
        <v>31</v>
      </c>
      <c r="D17" s="14" t="s">
        <v>289</v>
      </c>
      <c r="E17" s="178">
        <f>SUM(F17:I17)</f>
        <v>8975.6579999999994</v>
      </c>
      <c r="F17" s="212">
        <v>2314.1320000000001</v>
      </c>
      <c r="G17" s="211"/>
      <c r="H17" s="212">
        <v>6601.5259999999998</v>
      </c>
      <c r="I17" s="213">
        <f>'[3]3'!BD25</f>
        <v>60</v>
      </c>
      <c r="J17" s="178">
        <f>SUM(K17:N17)</f>
        <v>14260.177</v>
      </c>
      <c r="K17" s="212">
        <v>3402.8009999999999</v>
      </c>
      <c r="L17" s="211"/>
      <c r="M17" s="212">
        <v>10797.376</v>
      </c>
      <c r="N17" s="213">
        <v>60</v>
      </c>
      <c r="O17" s="209"/>
      <c r="P17" s="214"/>
      <c r="Q17" s="215"/>
      <c r="R17" s="214"/>
      <c r="S17" s="216"/>
      <c r="T17" s="179" t="e">
        <f>SUM(U17:X17)</f>
        <v>#REF!</v>
      </c>
      <c r="U17" s="200" t="e">
        <f>#REF!+#REF!+#REF!+#REF!</f>
        <v>#REF!</v>
      </c>
      <c r="V17" s="180"/>
      <c r="W17" s="200" t="e">
        <f>#REF!+#REF!+#REF!+#REF!</f>
        <v>#REF!</v>
      </c>
      <c r="X17" s="200" t="e">
        <f>#REF!+#REF!+#REF!+#REF!</f>
        <v>#REF!</v>
      </c>
    </row>
    <row r="18" spans="1:24" ht="25.5">
      <c r="A18" s="88"/>
      <c r="B18" s="12" t="s">
        <v>32</v>
      </c>
      <c r="C18" s="13" t="s">
        <v>33</v>
      </c>
      <c r="D18" s="14" t="s">
        <v>289</v>
      </c>
      <c r="E18" s="281">
        <f t="shared" ref="E18:F18" si="1">IF(E7=0,0,E17/E7*100)</f>
        <v>1.8294427363186021</v>
      </c>
      <c r="F18" s="16">
        <f t="shared" si="1"/>
        <v>0.5661588191242658</v>
      </c>
      <c r="G18" s="16"/>
      <c r="H18" s="217">
        <f>IF(H7=0,0,H17/H7*100)</f>
        <v>1.6557953422644163</v>
      </c>
      <c r="I18" s="177">
        <f>IF(I7=0,0,I17/I7*100)</f>
        <v>1.2927919522839109</v>
      </c>
      <c r="J18" s="48">
        <f>IF(J7=0,0,J17/J7*100)</f>
        <v>2.7699943230778206</v>
      </c>
      <c r="K18" s="16">
        <f>IF(K7=0,0,K17/K7*100)</f>
        <v>0.78475960035517944</v>
      </c>
      <c r="L18" s="16"/>
      <c r="M18" s="217">
        <f>IF(M7=0,0,M17/M7*100)</f>
        <v>2.5833370228602774</v>
      </c>
      <c r="N18" s="177">
        <f>IF(N7=0,0,N17/N7*100)</f>
        <v>1.1081742441466698</v>
      </c>
      <c r="O18" s="178"/>
      <c r="P18" s="218"/>
      <c r="Q18" s="218"/>
      <c r="R18" s="218"/>
      <c r="S18" s="219"/>
      <c r="T18" s="183" t="e">
        <f t="shared" ref="T18:U18" si="2">IF(T7=0,0,T17/T7*100)</f>
        <v>#REF!</v>
      </c>
      <c r="U18" s="180" t="e">
        <f t="shared" si="2"/>
        <v>#REF!</v>
      </c>
      <c r="V18" s="180"/>
      <c r="W18" s="220" t="e">
        <f>IF(W7=0,0,W17/W7*100)</f>
        <v>#REF!</v>
      </c>
      <c r="X18" s="221" t="e">
        <f>IF(X7=0,0,X17/X7*100)</f>
        <v>#REF!</v>
      </c>
    </row>
    <row r="19" spans="1:24" ht="22.5">
      <c r="A19" s="88" t="s">
        <v>34</v>
      </c>
      <c r="B19" s="12" t="s">
        <v>35</v>
      </c>
      <c r="C19" s="13" t="s">
        <v>36</v>
      </c>
      <c r="D19" s="14" t="s">
        <v>289</v>
      </c>
      <c r="E19" s="15"/>
      <c r="F19" s="222"/>
      <c r="G19" s="222"/>
      <c r="H19" s="222"/>
      <c r="I19" s="223"/>
      <c r="J19" s="15"/>
      <c r="K19" s="222"/>
      <c r="L19" s="222"/>
      <c r="M19" s="222"/>
      <c r="N19" s="223"/>
      <c r="O19" s="15"/>
      <c r="P19" s="224"/>
      <c r="Q19" s="224"/>
      <c r="R19" s="224"/>
      <c r="S19" s="225"/>
      <c r="T19" s="183"/>
      <c r="U19" s="199"/>
      <c r="V19" s="199"/>
      <c r="W19" s="199"/>
      <c r="X19" s="201"/>
    </row>
    <row r="20" spans="1:24">
      <c r="A20" s="88" t="s">
        <v>37</v>
      </c>
      <c r="B20" s="12" t="s">
        <v>38</v>
      </c>
      <c r="C20" s="13" t="s">
        <v>39</v>
      </c>
      <c r="D20" s="14" t="s">
        <v>289</v>
      </c>
      <c r="E20" s="48"/>
      <c r="F20" s="18">
        <f>F7-F17-F19</f>
        <v>406428.41899999999</v>
      </c>
      <c r="G20" s="18"/>
      <c r="H20" s="177">
        <f>H7-H17-H19</f>
        <v>392090.62099999998</v>
      </c>
      <c r="I20" s="177">
        <f>I7-I17-I19</f>
        <v>4581.1180000000004</v>
      </c>
      <c r="J20" s="48"/>
      <c r="K20" s="18">
        <f>K7-K17-K19</f>
        <v>430207.82300000003</v>
      </c>
      <c r="L20" s="18"/>
      <c r="M20" s="177">
        <f>M7-M17-M19</f>
        <v>407164.96899999998</v>
      </c>
      <c r="N20" s="177">
        <f>N7-N17-N19</f>
        <v>5354.3110000000006</v>
      </c>
      <c r="O20" s="182"/>
      <c r="P20" s="218"/>
      <c r="Q20" s="226"/>
      <c r="R20" s="226"/>
      <c r="S20" s="227"/>
      <c r="T20" s="183"/>
      <c r="U20" s="228" t="e">
        <f>U7-U17-U19</f>
        <v>#REF!</v>
      </c>
      <c r="V20" s="228"/>
      <c r="W20" s="221" t="e">
        <f>W7-W17-W19</f>
        <v>#REF!</v>
      </c>
      <c r="X20" s="221" t="e">
        <f>X7-X17-X19</f>
        <v>#REF!</v>
      </c>
    </row>
    <row r="21" spans="1:24" s="29" customFormat="1" ht="25.5">
      <c r="A21" s="193" t="s">
        <v>40</v>
      </c>
      <c r="B21" s="24" t="s">
        <v>267</v>
      </c>
      <c r="C21" s="25" t="s">
        <v>41</v>
      </c>
      <c r="D21" s="14" t="s">
        <v>289</v>
      </c>
      <c r="E21" s="52">
        <f>SUM(F21:I21)</f>
        <v>326446.24199999997</v>
      </c>
      <c r="F21" s="27"/>
      <c r="G21" s="27"/>
      <c r="H21" s="195">
        <v>321896.87599999999</v>
      </c>
      <c r="I21" s="195">
        <v>4549.366</v>
      </c>
      <c r="J21" s="52">
        <f>SUM(K21:N21)</f>
        <v>350778.25099999999</v>
      </c>
      <c r="K21" s="27"/>
      <c r="L21" s="27"/>
      <c r="M21" s="195">
        <v>345446.522</v>
      </c>
      <c r="N21" s="208">
        <v>5331.7290000000003</v>
      </c>
      <c r="O21" s="229"/>
      <c r="P21" s="196"/>
      <c r="Q21" s="230"/>
      <c r="R21" s="230"/>
      <c r="S21" s="197"/>
      <c r="T21" s="179" t="e">
        <f>SUM(U21:X21)</f>
        <v>#REF!</v>
      </c>
      <c r="U21" s="199"/>
      <c r="V21" s="199"/>
      <c r="W21" s="200" t="e">
        <f>#REF!+#REF!+#REF!+#REF!</f>
        <v>#REF!</v>
      </c>
      <c r="X21" s="200" t="e">
        <f>#REF!+#REF!+#REF!+#REF!</f>
        <v>#REF!</v>
      </c>
    </row>
    <row r="22" spans="1:24">
      <c r="A22" s="88"/>
      <c r="B22" s="12" t="s">
        <v>42</v>
      </c>
      <c r="C22" s="13"/>
      <c r="D22" s="14" t="s">
        <v>289</v>
      </c>
      <c r="E22" s="49"/>
      <c r="F22" s="34"/>
      <c r="G22" s="34"/>
      <c r="H22" s="34"/>
      <c r="I22" s="35"/>
      <c r="J22" s="49"/>
      <c r="K22" s="34"/>
      <c r="L22" s="34"/>
      <c r="M22" s="34"/>
      <c r="N22" s="35"/>
      <c r="O22" s="19"/>
      <c r="P22" s="231"/>
      <c r="Q22" s="231"/>
      <c r="R22" s="231"/>
      <c r="S22" s="232"/>
      <c r="T22" s="184"/>
      <c r="U22" s="185"/>
      <c r="V22" s="185"/>
      <c r="W22" s="185"/>
      <c r="X22" s="186"/>
    </row>
    <row r="23" spans="1:24" ht="45">
      <c r="A23" s="88"/>
      <c r="B23" s="12" t="s">
        <v>43</v>
      </c>
      <c r="C23" s="13" t="s">
        <v>44</v>
      </c>
      <c r="D23" s="14" t="s">
        <v>289</v>
      </c>
      <c r="E23" s="15"/>
      <c r="F23" s="194"/>
      <c r="G23" s="194"/>
      <c r="H23" s="194"/>
      <c r="I23" s="207"/>
      <c r="J23" s="15"/>
      <c r="K23" s="194"/>
      <c r="L23" s="194"/>
      <c r="M23" s="194"/>
      <c r="N23" s="207"/>
      <c r="O23" s="15"/>
      <c r="P23" s="196"/>
      <c r="Q23" s="196"/>
      <c r="R23" s="196"/>
      <c r="S23" s="198"/>
      <c r="T23" s="183"/>
      <c r="U23" s="199"/>
      <c r="V23" s="199"/>
      <c r="W23" s="199"/>
      <c r="X23" s="201"/>
    </row>
    <row r="24" spans="1:24" ht="24.75" customHeight="1">
      <c r="A24" s="88"/>
      <c r="B24" s="12" t="s">
        <v>45</v>
      </c>
      <c r="C24" s="13" t="s">
        <v>46</v>
      </c>
      <c r="D24" s="14" t="s">
        <v>289</v>
      </c>
      <c r="E24" s="15"/>
      <c r="F24" s="194"/>
      <c r="G24" s="194"/>
      <c r="H24" s="194"/>
      <c r="I24" s="207"/>
      <c r="J24" s="15"/>
      <c r="K24" s="194"/>
      <c r="L24" s="194"/>
      <c r="M24" s="194"/>
      <c r="N24" s="207"/>
      <c r="O24" s="15"/>
      <c r="P24" s="196"/>
      <c r="Q24" s="196"/>
      <c r="R24" s="196"/>
      <c r="S24" s="198"/>
      <c r="T24" s="183"/>
      <c r="U24" s="199"/>
      <c r="V24" s="199"/>
      <c r="W24" s="199"/>
      <c r="X24" s="201"/>
    </row>
    <row r="25" spans="1:24" ht="25.5">
      <c r="A25" s="88" t="s">
        <v>47</v>
      </c>
      <c r="B25" s="12" t="s">
        <v>48</v>
      </c>
      <c r="C25" s="13" t="s">
        <v>49</v>
      </c>
      <c r="D25" s="14" t="s">
        <v>289</v>
      </c>
      <c r="E25" s="15"/>
      <c r="F25" s="194"/>
      <c r="G25" s="194"/>
      <c r="H25" s="194"/>
      <c r="I25" s="207"/>
      <c r="J25" s="15"/>
      <c r="K25" s="194"/>
      <c r="L25" s="194"/>
      <c r="M25" s="194"/>
      <c r="N25" s="207"/>
      <c r="O25" s="15"/>
      <c r="P25" s="196"/>
      <c r="Q25" s="196"/>
      <c r="R25" s="196"/>
      <c r="S25" s="198"/>
      <c r="T25" s="183"/>
      <c r="U25" s="199"/>
      <c r="V25" s="199"/>
      <c r="W25" s="199"/>
      <c r="X25" s="201"/>
    </row>
    <row r="26" spans="1:24" s="36" customFormat="1" ht="25.5">
      <c r="A26" s="88" t="s">
        <v>50</v>
      </c>
      <c r="B26" s="12" t="s">
        <v>268</v>
      </c>
      <c r="C26" s="13" t="s">
        <v>51</v>
      </c>
      <c r="D26" s="14" t="s">
        <v>289</v>
      </c>
      <c r="E26" s="178">
        <f>SUM(F26:I26)</f>
        <v>155200.617</v>
      </c>
      <c r="F26" s="195">
        <v>89475.668999999994</v>
      </c>
      <c r="G26" s="195"/>
      <c r="H26" s="195">
        <v>65693.195999999996</v>
      </c>
      <c r="I26" s="208">
        <v>31.751999999999999</v>
      </c>
      <c r="J26" s="178" t="e">
        <f>SUM(K26:N26)</f>
        <v>#REF!</v>
      </c>
      <c r="K26" s="195">
        <v>93256.442999999999</v>
      </c>
      <c r="L26" s="195" t="e">
        <f>#REF!+#REF!+#REF!+#REF!+#REF!+#REF!+#REF!+#REF!+#REF!+#REF!+#REF!+G26</f>
        <v>#REF!</v>
      </c>
      <c r="M26" s="195">
        <v>56491.436000000002</v>
      </c>
      <c r="N26" s="208">
        <v>22.582000000000001</v>
      </c>
      <c r="O26" s="209"/>
      <c r="P26" s="197"/>
      <c r="Q26" s="210"/>
      <c r="R26" s="197"/>
      <c r="S26" s="197"/>
      <c r="T26" s="179" t="e">
        <f>SUM(U26:X26)</f>
        <v>#REF!</v>
      </c>
      <c r="U26" s="200" t="e">
        <f>#REF!+#REF!+#REF!+#REF!</f>
        <v>#REF!</v>
      </c>
      <c r="V26" s="200" t="e">
        <f>#REF!+#REF!+#REF!+#REF!</f>
        <v>#REF!</v>
      </c>
      <c r="W26" s="200" t="e">
        <f>#REF!+#REF!+#REF!+#REF!</f>
        <v>#REF!</v>
      </c>
      <c r="X26" s="200" t="e">
        <f>#REF!+#REF!+#REF!+#REF!</f>
        <v>#REF!</v>
      </c>
    </row>
    <row r="27" spans="1:24" s="36" customFormat="1" ht="25.5">
      <c r="A27" s="88" t="s">
        <v>52</v>
      </c>
      <c r="B27" s="12" t="s">
        <v>53</v>
      </c>
      <c r="C27" s="13" t="s">
        <v>54</v>
      </c>
      <c r="D27" s="14" t="s">
        <v>289</v>
      </c>
      <c r="E27" s="15"/>
      <c r="F27" s="194"/>
      <c r="G27" s="194"/>
      <c r="H27" s="194"/>
      <c r="I27" s="207"/>
      <c r="J27" s="15"/>
      <c r="K27" s="194"/>
      <c r="L27" s="194"/>
      <c r="M27" s="194"/>
      <c r="N27" s="207"/>
      <c r="O27" s="15"/>
      <c r="P27" s="196"/>
      <c r="Q27" s="196"/>
      <c r="R27" s="196"/>
      <c r="S27" s="198"/>
      <c r="T27" s="183"/>
      <c r="U27" s="199"/>
      <c r="V27" s="199"/>
      <c r="W27" s="199"/>
      <c r="X27" s="201"/>
    </row>
    <row r="28" spans="1:24" ht="13.5" thickBot="1">
      <c r="A28" s="233" t="s">
        <v>55</v>
      </c>
      <c r="B28" s="12" t="s">
        <v>56</v>
      </c>
      <c r="C28" s="13" t="s">
        <v>57</v>
      </c>
      <c r="D28" s="14" t="s">
        <v>289</v>
      </c>
      <c r="E28" s="234"/>
      <c r="F28" s="37">
        <f>F20-F21-F25-F26-F27-G11-H11-I11</f>
        <v>0</v>
      </c>
      <c r="G28" s="38">
        <f>G20-G21-G23-G25-G26-G27-H12-I12</f>
        <v>0</v>
      </c>
      <c r="H28" s="37">
        <f>H20-H21-H23-H25-H26-H27-I13</f>
        <v>0</v>
      </c>
      <c r="I28" s="235">
        <f>I20-I21-I23-I25-I26-I27</f>
        <v>4.0856207306205761E-13</v>
      </c>
      <c r="J28" s="234"/>
      <c r="K28" s="37">
        <f>K20-K21-K25-K26-K27-L11-M11-N11</f>
        <v>0</v>
      </c>
      <c r="L28" s="38" t="e">
        <f>L20-L21-L23-L25-L26-L27-M12-N12</f>
        <v>#REF!</v>
      </c>
      <c r="M28" s="37">
        <f>M20-M21-M23-M25-M26-M27-N13</f>
        <v>-1.6370904631912708E-11</v>
      </c>
      <c r="N28" s="235">
        <f>N20-N21-N23-N25-N26-N27</f>
        <v>3.3395508580724709E-13</v>
      </c>
      <c r="O28" s="234"/>
      <c r="P28" s="39"/>
      <c r="Q28" s="39"/>
      <c r="R28" s="236"/>
      <c r="S28" s="237"/>
      <c r="T28" s="238"/>
      <c r="U28" s="239" t="e">
        <f>U20-U21-U25-U26-U27-V11-W11-X11</f>
        <v>#REF!</v>
      </c>
      <c r="V28" s="240" t="e">
        <f>V20-V21-V23-V25-V26-V27-W12-X12</f>
        <v>#REF!</v>
      </c>
      <c r="W28" s="239" t="e">
        <f>W20-W21-W23-W25-W26-W27-X13</f>
        <v>#REF!</v>
      </c>
      <c r="X28" s="241" t="e">
        <f>X20-X21-X23-X25-X26-X27</f>
        <v>#REF!</v>
      </c>
    </row>
    <row r="29" spans="1:24">
      <c r="E29" s="242">
        <f>E17+E21</f>
        <v>335421.89999999997</v>
      </c>
      <c r="J29" s="242">
        <f>J17+J21</f>
        <v>365038.42800000001</v>
      </c>
      <c r="T29" s="243" t="e">
        <f>T17+T21</f>
        <v>#REF!</v>
      </c>
      <c r="U29" s="244"/>
      <c r="V29" s="244"/>
      <c r="W29" s="244"/>
      <c r="X29" s="244"/>
    </row>
    <row r="30" spans="1:24" s="40" customFormat="1">
      <c r="B30" s="41"/>
      <c r="C30" s="41"/>
      <c r="D30" s="41"/>
    </row>
    <row r="31" spans="1:24" s="40" customFormat="1">
      <c r="B31" s="41"/>
      <c r="C31" s="41"/>
      <c r="D31" s="41"/>
    </row>
    <row r="32" spans="1:24" s="40" customFormat="1">
      <c r="B32" s="41"/>
      <c r="C32" s="41"/>
      <c r="D32" s="41"/>
    </row>
    <row r="33" spans="2:4" s="40" customFormat="1">
      <c r="B33" s="41"/>
      <c r="C33" s="41"/>
      <c r="D33" s="41"/>
    </row>
    <row r="34" spans="2:4" s="40" customFormat="1">
      <c r="B34" s="41"/>
      <c r="C34" s="41"/>
      <c r="D34" s="41"/>
    </row>
    <row r="35" spans="2:4" s="40" customFormat="1">
      <c r="B35" s="41"/>
      <c r="C35" s="41"/>
      <c r="D35" s="41"/>
    </row>
    <row r="36" spans="2:4" s="40" customFormat="1">
      <c r="B36" s="41"/>
      <c r="C36" s="41"/>
      <c r="D36" s="41"/>
    </row>
    <row r="37" spans="2:4" s="40" customFormat="1">
      <c r="B37" s="41"/>
      <c r="C37" s="41"/>
      <c r="D37" s="41"/>
    </row>
    <row r="38" spans="2:4" s="40" customFormat="1">
      <c r="B38" s="41"/>
      <c r="C38" s="41"/>
      <c r="D38" s="41"/>
    </row>
    <row r="39" spans="2:4" s="40" customFormat="1">
      <c r="B39" s="41"/>
      <c r="C39" s="41"/>
      <c r="D39" s="41"/>
    </row>
    <row r="40" spans="2:4" s="40" customFormat="1">
      <c r="B40" s="41"/>
      <c r="C40" s="41"/>
      <c r="D40" s="41"/>
    </row>
    <row r="41" spans="2:4" s="40" customFormat="1">
      <c r="B41" s="41"/>
      <c r="C41" s="41"/>
      <c r="D41" s="41"/>
    </row>
    <row r="42" spans="2:4" s="40" customFormat="1">
      <c r="B42" s="41"/>
      <c r="C42" s="41"/>
      <c r="D42" s="41"/>
    </row>
    <row r="43" spans="2:4" s="40" customFormat="1">
      <c r="B43" s="41"/>
      <c r="C43" s="41"/>
      <c r="D43" s="41"/>
    </row>
    <row r="44" spans="2:4" s="40" customFormat="1">
      <c r="B44" s="41"/>
      <c r="C44" s="41"/>
      <c r="D44" s="41"/>
    </row>
    <row r="45" spans="2:4" s="40" customFormat="1">
      <c r="B45" s="41"/>
      <c r="C45" s="41"/>
      <c r="D45" s="41"/>
    </row>
    <row r="46" spans="2:4" s="40" customFormat="1">
      <c r="B46" s="41"/>
      <c r="C46" s="41"/>
      <c r="D46" s="41"/>
    </row>
    <row r="47" spans="2:4" s="40" customFormat="1">
      <c r="B47" s="41"/>
      <c r="C47" s="41"/>
      <c r="D47" s="41"/>
    </row>
    <row r="48" spans="2:4" s="40" customFormat="1">
      <c r="B48" s="41"/>
      <c r="C48" s="41"/>
      <c r="D48" s="41"/>
    </row>
    <row r="49" spans="2:4" s="40" customFormat="1">
      <c r="B49" s="41"/>
      <c r="C49" s="41"/>
      <c r="D49" s="41"/>
    </row>
    <row r="50" spans="2:4" s="40" customFormat="1">
      <c r="B50" s="41"/>
      <c r="C50" s="41"/>
      <c r="D50" s="41"/>
    </row>
    <row r="51" spans="2:4" s="40" customFormat="1">
      <c r="B51" s="41"/>
      <c r="C51" s="41"/>
      <c r="D51" s="41"/>
    </row>
    <row r="52" spans="2:4" s="40" customFormat="1">
      <c r="B52" s="41"/>
      <c r="C52" s="41"/>
      <c r="D52" s="41"/>
    </row>
    <row r="53" spans="2:4" s="40" customFormat="1">
      <c r="B53" s="41"/>
      <c r="C53" s="41"/>
      <c r="D53" s="41"/>
    </row>
    <row r="54" spans="2:4" s="40" customFormat="1">
      <c r="B54" s="41"/>
      <c r="C54" s="41"/>
      <c r="D54" s="41"/>
    </row>
    <row r="55" spans="2:4" s="40" customFormat="1">
      <c r="B55" s="41"/>
      <c r="C55" s="41"/>
      <c r="D55" s="41"/>
    </row>
    <row r="56" spans="2:4" s="40" customFormat="1">
      <c r="B56" s="41"/>
      <c r="C56" s="41"/>
      <c r="D56" s="41"/>
    </row>
    <row r="57" spans="2:4" s="40" customFormat="1">
      <c r="B57" s="41"/>
      <c r="C57" s="41"/>
      <c r="D57" s="41"/>
    </row>
    <row r="58" spans="2:4" s="40" customFormat="1">
      <c r="B58" s="41"/>
      <c r="C58" s="41"/>
      <c r="D58" s="41"/>
    </row>
    <row r="59" spans="2:4" s="40" customFormat="1">
      <c r="B59" s="41"/>
      <c r="C59" s="41"/>
      <c r="D59" s="41"/>
    </row>
    <row r="60" spans="2:4" s="40" customFormat="1">
      <c r="B60" s="41"/>
      <c r="C60" s="41"/>
      <c r="D60" s="41"/>
    </row>
    <row r="61" spans="2:4" s="40" customFormat="1">
      <c r="B61" s="41"/>
      <c r="C61" s="41"/>
      <c r="D61" s="41"/>
    </row>
    <row r="62" spans="2:4" s="40" customFormat="1">
      <c r="B62" s="41"/>
      <c r="C62" s="41"/>
      <c r="D62" s="41"/>
    </row>
    <row r="63" spans="2:4" s="40" customFormat="1">
      <c r="B63" s="41"/>
      <c r="C63" s="41"/>
      <c r="D63" s="41"/>
    </row>
    <row r="64" spans="2:4" s="40" customFormat="1">
      <c r="B64" s="41"/>
      <c r="C64" s="41"/>
      <c r="D64" s="41"/>
    </row>
    <row r="65" spans="2:4" s="40" customFormat="1">
      <c r="B65" s="41"/>
      <c r="C65" s="41"/>
      <c r="D65" s="41"/>
    </row>
    <row r="66" spans="2:4" s="40" customFormat="1">
      <c r="B66" s="41"/>
      <c r="C66" s="41"/>
      <c r="D66" s="41"/>
    </row>
    <row r="67" spans="2:4" s="40" customFormat="1">
      <c r="B67" s="41"/>
      <c r="C67" s="41"/>
      <c r="D67" s="41"/>
    </row>
    <row r="68" spans="2:4" s="40" customFormat="1">
      <c r="B68" s="41"/>
      <c r="C68" s="41"/>
      <c r="D68" s="41"/>
    </row>
    <row r="69" spans="2:4" s="40" customFormat="1">
      <c r="B69" s="41"/>
      <c r="C69" s="41"/>
      <c r="D69" s="41"/>
    </row>
    <row r="70" spans="2:4" s="40" customFormat="1">
      <c r="B70" s="41"/>
      <c r="C70" s="41"/>
      <c r="D70" s="41"/>
    </row>
    <row r="71" spans="2:4" s="40" customFormat="1">
      <c r="B71" s="41"/>
      <c r="C71" s="41"/>
      <c r="D71" s="41"/>
    </row>
    <row r="72" spans="2:4" s="40" customFormat="1">
      <c r="B72" s="41"/>
      <c r="C72" s="41"/>
      <c r="D72" s="41"/>
    </row>
    <row r="73" spans="2:4" s="40" customFormat="1">
      <c r="B73" s="41"/>
      <c r="C73" s="41"/>
      <c r="D73" s="41"/>
    </row>
  </sheetData>
  <mergeCells count="5">
    <mergeCell ref="A2:I2"/>
    <mergeCell ref="A4:A5"/>
    <mergeCell ref="B4:B5"/>
    <mergeCell ref="C4:C5"/>
    <mergeCell ref="D4:D5"/>
  </mergeCells>
  <dataValidations count="1">
    <dataValidation type="decimal" allowBlank="1" showInputMessage="1" showErrorMessage="1" error="Ввведеное значение неверно" sqref="P21:S21 K21:N21 K19:N19 K23:N27 K10:N16 U10:X16 F23:I27 P23:S27 P10:S16 P19:S19 F19:I19 F21:I21 U21:X21 F10:I16 U19:X19 U23:X27 U17 W17:X17">
      <formula1>-1000000000000000</formula1>
      <formula2>1000000000000000</formula2>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I67"/>
  <sheetViews>
    <sheetView view="pageBreakPreview" topLeftCell="A2" zoomScale="60" workbookViewId="0">
      <selection activeCell="I25" sqref="I25"/>
    </sheetView>
  </sheetViews>
  <sheetFormatPr defaultRowHeight="12.75"/>
  <cols>
    <col min="1" max="1" width="4.7109375" customWidth="1"/>
    <col min="2" max="2" width="17.28515625" customWidth="1"/>
    <col min="3" max="3" width="5.42578125" customWidth="1"/>
    <col min="4" max="4" width="10.140625" customWidth="1"/>
    <col min="5" max="5" width="11.5703125" customWidth="1"/>
    <col min="7" max="7" width="10.140625" bestFit="1" customWidth="1"/>
    <col min="9" max="9" width="10.7109375" customWidth="1"/>
  </cols>
  <sheetData>
    <row r="1" spans="1:8" hidden="1">
      <c r="A1" s="1" t="e">
        <f>[2]Справочники!E13</f>
        <v>#REF!</v>
      </c>
      <c r="B1" s="2" t="e">
        <f>[2]Справочники!D21</f>
        <v>#REF!</v>
      </c>
    </row>
    <row r="2" spans="1:8" ht="44.25" customHeight="1">
      <c r="A2" s="311" t="s">
        <v>105</v>
      </c>
      <c r="B2" s="311"/>
      <c r="C2" s="311"/>
      <c r="D2" s="311"/>
      <c r="E2" s="328"/>
      <c r="F2" s="328"/>
      <c r="G2" s="328"/>
      <c r="H2" s="328"/>
    </row>
    <row r="3" spans="1:8" ht="13.5" thickBot="1"/>
    <row r="4" spans="1:8" ht="38.25" customHeight="1">
      <c r="A4" s="329" t="s">
        <v>92</v>
      </c>
      <c r="B4" s="331" t="s">
        <v>2</v>
      </c>
      <c r="C4" s="275"/>
      <c r="D4" s="332" t="s">
        <v>143</v>
      </c>
      <c r="E4" s="325" t="s">
        <v>269</v>
      </c>
      <c r="F4" s="326"/>
      <c r="G4" s="326"/>
      <c r="H4" s="327"/>
    </row>
    <row r="5" spans="1:8">
      <c r="A5" s="330"/>
      <c r="B5" s="322"/>
      <c r="C5" s="274"/>
      <c r="D5" s="333"/>
      <c r="E5" s="273" t="s">
        <v>4</v>
      </c>
      <c r="F5" s="274" t="s">
        <v>5</v>
      </c>
      <c r="G5" s="274" t="s">
        <v>6</v>
      </c>
      <c r="H5" s="7" t="s">
        <v>7</v>
      </c>
    </row>
    <row r="6" spans="1:8" ht="11.25" hidden="1" customHeight="1">
      <c r="A6" s="273"/>
      <c r="B6" s="274"/>
      <c r="C6" s="274"/>
      <c r="D6" s="91"/>
      <c r="E6" s="9"/>
      <c r="F6" s="10"/>
      <c r="G6" s="10"/>
      <c r="H6" s="11"/>
    </row>
    <row r="7" spans="1:8" ht="11.25" hidden="1" customHeight="1">
      <c r="A7" s="273"/>
      <c r="B7" s="274"/>
      <c r="C7" s="274"/>
      <c r="D7" s="91"/>
      <c r="E7" s="9"/>
      <c r="F7" s="10"/>
      <c r="G7" s="10"/>
      <c r="H7" s="11"/>
    </row>
    <row r="8" spans="1:8" ht="11.25" hidden="1" customHeight="1">
      <c r="A8" s="273"/>
      <c r="B8" s="274"/>
      <c r="C8" s="274"/>
      <c r="D8" s="91"/>
      <c r="E8" s="92"/>
      <c r="F8" s="93"/>
      <c r="G8" s="93"/>
      <c r="H8" s="94"/>
    </row>
    <row r="9" spans="1:8" ht="11.25" hidden="1" customHeight="1">
      <c r="A9" s="273"/>
      <c r="B9" s="274"/>
      <c r="C9" s="274"/>
      <c r="D9" s="91"/>
      <c r="E9" s="92"/>
      <c r="F9" s="93"/>
      <c r="G9" s="93"/>
      <c r="H9" s="94"/>
    </row>
    <row r="10" spans="1:8">
      <c r="A10" s="273" t="s">
        <v>145</v>
      </c>
      <c r="B10" s="274">
        <v>2</v>
      </c>
      <c r="C10" s="274"/>
      <c r="D10" s="276" t="s">
        <v>146</v>
      </c>
      <c r="E10" s="273">
        <v>32</v>
      </c>
      <c r="F10" s="274">
        <v>33</v>
      </c>
      <c r="G10" s="274">
        <v>34</v>
      </c>
      <c r="H10" s="7">
        <v>35</v>
      </c>
    </row>
    <row r="11" spans="1:8" ht="38.25">
      <c r="A11" s="19" t="s">
        <v>8</v>
      </c>
      <c r="B11" s="13" t="s">
        <v>106</v>
      </c>
      <c r="C11" s="13" t="s">
        <v>10</v>
      </c>
      <c r="D11" s="88" t="s">
        <v>107</v>
      </c>
      <c r="E11" s="16">
        <f t="shared" ref="E11:H11" si="0">SUM(E12:E21)</f>
        <v>2314.1320000000001</v>
      </c>
      <c r="F11" s="16">
        <f t="shared" si="0"/>
        <v>0</v>
      </c>
      <c r="G11" s="16">
        <f t="shared" si="0"/>
        <v>0</v>
      </c>
      <c r="H11" s="17">
        <f t="shared" si="0"/>
        <v>0</v>
      </c>
    </row>
    <row r="12" spans="1:8" ht="50.1" customHeight="1">
      <c r="A12" s="19" t="s">
        <v>147</v>
      </c>
      <c r="B12" s="13" t="s">
        <v>144</v>
      </c>
      <c r="C12" s="13" t="s">
        <v>13</v>
      </c>
      <c r="D12" s="88" t="s">
        <v>107</v>
      </c>
      <c r="E12" s="277">
        <v>2314.1320000000001</v>
      </c>
      <c r="F12" s="95"/>
      <c r="G12" s="95"/>
      <c r="H12" s="96"/>
    </row>
    <row r="13" spans="1:8" ht="45.6" customHeight="1">
      <c r="A13" s="19" t="s">
        <v>148</v>
      </c>
      <c r="B13" s="13" t="s">
        <v>108</v>
      </c>
      <c r="C13" s="13" t="s">
        <v>22</v>
      </c>
      <c r="D13" s="88" t="s">
        <v>107</v>
      </c>
      <c r="E13" s="95"/>
      <c r="F13" s="95"/>
      <c r="G13" s="95"/>
      <c r="H13" s="96"/>
    </row>
    <row r="14" spans="1:8" ht="42" customHeight="1">
      <c r="A14" s="19" t="s">
        <v>149</v>
      </c>
      <c r="B14" s="13" t="s">
        <v>109</v>
      </c>
      <c r="C14" s="13" t="s">
        <v>25</v>
      </c>
      <c r="D14" s="88" t="s">
        <v>107</v>
      </c>
      <c r="E14" s="95"/>
      <c r="F14" s="95"/>
      <c r="G14" s="95"/>
      <c r="H14" s="96"/>
    </row>
    <row r="15" spans="1:8" ht="42.6" customHeight="1">
      <c r="A15" s="19" t="s">
        <v>150</v>
      </c>
      <c r="B15" s="13" t="s">
        <v>110</v>
      </c>
      <c r="C15" s="13" t="s">
        <v>28</v>
      </c>
      <c r="D15" s="88" t="s">
        <v>107</v>
      </c>
      <c r="E15" s="95"/>
      <c r="F15" s="95"/>
      <c r="G15" s="95"/>
      <c r="H15" s="96"/>
    </row>
    <row r="16" spans="1:8" ht="36.950000000000003" customHeight="1">
      <c r="A16" s="19" t="s">
        <v>151</v>
      </c>
      <c r="B16" s="13" t="s">
        <v>111</v>
      </c>
      <c r="C16" s="13" t="s">
        <v>112</v>
      </c>
      <c r="D16" s="88" t="s">
        <v>107</v>
      </c>
      <c r="E16" s="95"/>
      <c r="F16" s="95"/>
      <c r="G16" s="95"/>
      <c r="H16" s="96"/>
    </row>
    <row r="17" spans="1:9" ht="38.25">
      <c r="A17" s="19" t="s">
        <v>152</v>
      </c>
      <c r="B17" s="13" t="s">
        <v>113</v>
      </c>
      <c r="C17" s="13" t="s">
        <v>114</v>
      </c>
      <c r="D17" s="88" t="s">
        <v>107</v>
      </c>
      <c r="E17" s="95"/>
      <c r="F17" s="95"/>
      <c r="G17" s="95"/>
      <c r="H17" s="96"/>
    </row>
    <row r="18" spans="1:9" ht="35.1" customHeight="1">
      <c r="A18" s="19" t="s">
        <v>153</v>
      </c>
      <c r="B18" s="13" t="s">
        <v>115</v>
      </c>
      <c r="C18" s="13" t="s">
        <v>116</v>
      </c>
      <c r="D18" s="88" t="s">
        <v>107</v>
      </c>
      <c r="E18" s="95"/>
      <c r="F18" s="95"/>
      <c r="G18" s="95"/>
      <c r="H18" s="96"/>
    </row>
    <row r="19" spans="1:9" ht="30.6" customHeight="1">
      <c r="A19" s="19" t="s">
        <v>154</v>
      </c>
      <c r="B19" s="13" t="s">
        <v>117</v>
      </c>
      <c r="C19" s="13" t="s">
        <v>118</v>
      </c>
      <c r="D19" s="88" t="s">
        <v>107</v>
      </c>
      <c r="E19" s="95"/>
      <c r="F19" s="95"/>
      <c r="G19" s="95"/>
      <c r="H19" s="96"/>
    </row>
    <row r="20" spans="1:9" ht="21.95" customHeight="1">
      <c r="A20" s="19" t="s">
        <v>155</v>
      </c>
      <c r="B20" s="13" t="s">
        <v>119</v>
      </c>
      <c r="C20" s="13" t="s">
        <v>120</v>
      </c>
      <c r="D20" s="88" t="s">
        <v>107</v>
      </c>
      <c r="E20" s="95"/>
      <c r="F20" s="95"/>
      <c r="G20" s="95"/>
      <c r="H20" s="96"/>
    </row>
    <row r="21" spans="1:9" ht="33" customHeight="1">
      <c r="A21" s="19" t="s">
        <v>156</v>
      </c>
      <c r="B21" s="13" t="s">
        <v>121</v>
      </c>
      <c r="C21" s="13" t="s">
        <v>122</v>
      </c>
      <c r="D21" s="88" t="s">
        <v>107</v>
      </c>
      <c r="E21" s="95"/>
      <c r="F21" s="95"/>
      <c r="G21" s="95"/>
      <c r="H21" s="96"/>
    </row>
    <row r="22" spans="1:9" ht="38.25">
      <c r="A22" s="19" t="s">
        <v>29</v>
      </c>
      <c r="B22" s="13" t="s">
        <v>123</v>
      </c>
      <c r="C22" s="13" t="s">
        <v>31</v>
      </c>
      <c r="D22" s="88" t="s">
        <v>107</v>
      </c>
      <c r="E22" s="95"/>
      <c r="F22" s="95"/>
      <c r="G22" s="95"/>
      <c r="H22" s="96"/>
    </row>
    <row r="23" spans="1:9" ht="35.1" customHeight="1">
      <c r="A23" s="19" t="s">
        <v>157</v>
      </c>
      <c r="B23" s="13" t="s">
        <v>124</v>
      </c>
      <c r="C23" s="13" t="s">
        <v>33</v>
      </c>
      <c r="D23" s="88" t="s">
        <v>107</v>
      </c>
      <c r="E23" s="95"/>
      <c r="F23" s="95"/>
      <c r="G23" s="95"/>
      <c r="H23" s="96"/>
    </row>
    <row r="24" spans="1:9" s="83" customFormat="1" ht="50.1" customHeight="1">
      <c r="A24" s="109" t="s">
        <v>34</v>
      </c>
      <c r="B24" s="12" t="s">
        <v>125</v>
      </c>
      <c r="C24" s="12" t="s">
        <v>36</v>
      </c>
      <c r="D24" s="97" t="s">
        <v>107</v>
      </c>
      <c r="E24" s="277"/>
      <c r="F24" s="98"/>
      <c r="G24" s="277">
        <v>6601.5259999999998</v>
      </c>
      <c r="H24" s="278">
        <v>60</v>
      </c>
    </row>
    <row r="25" spans="1:9" s="83" customFormat="1" ht="13.5" thickBot="1">
      <c r="A25" s="110" t="s">
        <v>37</v>
      </c>
      <c r="B25" s="99" t="s">
        <v>126</v>
      </c>
      <c r="C25" s="99" t="s">
        <v>39</v>
      </c>
      <c r="D25" s="100" t="s">
        <v>107</v>
      </c>
      <c r="E25" s="101">
        <f>E11+E22+E24</f>
        <v>2314.1320000000001</v>
      </c>
      <c r="F25" s="102">
        <f>F11+F22+F24</f>
        <v>0</v>
      </c>
      <c r="G25" s="102">
        <f>G24</f>
        <v>6601.5259999999998</v>
      </c>
      <c r="H25" s="103">
        <f>H11+H22+H24</f>
        <v>60</v>
      </c>
      <c r="I25" s="279">
        <f>SUM(E25:H25)</f>
        <v>8975.6579999999994</v>
      </c>
    </row>
    <row r="27" spans="1:9" s="40" customFormat="1"/>
    <row r="28" spans="1:9" s="40" customFormat="1"/>
    <row r="29" spans="1:9" s="40" customFormat="1"/>
    <row r="30" spans="1:9" s="40" customFormat="1"/>
    <row r="31" spans="1:9" s="40" customFormat="1"/>
    <row r="32" spans="1:9" s="40" customFormat="1"/>
    <row r="33" s="40" customFormat="1"/>
    <row r="34" s="40" customFormat="1"/>
    <row r="35" s="40" customFormat="1"/>
    <row r="36" s="40" customFormat="1"/>
    <row r="37" s="40" customFormat="1"/>
    <row r="38" s="40" customFormat="1"/>
    <row r="39" s="40" customFormat="1"/>
    <row r="40" s="40" customFormat="1"/>
    <row r="41" s="40" customFormat="1"/>
    <row r="42" s="40" customFormat="1"/>
    <row r="43" s="40" customFormat="1"/>
    <row r="44" s="40" customFormat="1"/>
    <row r="45" s="40" customFormat="1"/>
    <row r="46" s="40" customFormat="1"/>
    <row r="47" s="40" customFormat="1"/>
    <row r="48" s="40" customFormat="1"/>
    <row r="49" s="40" customFormat="1"/>
    <row r="50" s="40" customFormat="1"/>
    <row r="51" s="40" customFormat="1"/>
    <row r="52" s="40" customFormat="1"/>
    <row r="53" s="40" customFormat="1"/>
    <row r="54" s="40" customFormat="1"/>
    <row r="55" s="40" customFormat="1"/>
    <row r="56" s="40" customFormat="1"/>
    <row r="57" s="40" customFormat="1"/>
    <row r="58" s="40" customFormat="1"/>
    <row r="59" s="40" customFormat="1"/>
    <row r="60" s="40" customFormat="1"/>
    <row r="61" s="40" customFormat="1"/>
    <row r="62" s="40" customFormat="1"/>
    <row r="63" s="40" customFormat="1"/>
    <row r="64" s="40" customFormat="1"/>
    <row r="65" s="40" customFormat="1"/>
    <row r="66" s="40" customFormat="1"/>
    <row r="67" s="40" customFormat="1"/>
  </sheetData>
  <mergeCells count="5">
    <mergeCell ref="E4:H4"/>
    <mergeCell ref="A2:H2"/>
    <mergeCell ref="A4:A5"/>
    <mergeCell ref="B4:B5"/>
    <mergeCell ref="D4:D5"/>
  </mergeCells>
  <dataValidations count="1">
    <dataValidation type="decimal" allowBlank="1" showInputMessage="1" showErrorMessage="1" sqref="E12:H24">
      <formula1>-10000000000000</formula1>
      <formula2>10000000000000</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J41"/>
  <sheetViews>
    <sheetView workbookViewId="0"/>
  </sheetViews>
  <sheetFormatPr defaultRowHeight="12.75"/>
  <cols>
    <col min="2" max="2" width="13.140625" customWidth="1"/>
    <col min="3" max="3" width="12.5703125" customWidth="1"/>
    <col min="4" max="4" width="12.140625" customWidth="1"/>
    <col min="5" max="5" width="15" customWidth="1"/>
    <col min="8" max="8" width="3.42578125" customWidth="1"/>
    <col min="258" max="258" width="13.140625" customWidth="1"/>
    <col min="259" max="259" width="12.5703125" customWidth="1"/>
    <col min="260" max="260" width="12.140625" customWidth="1"/>
    <col min="261" max="261" width="15" customWidth="1"/>
    <col min="264" max="264" width="3.42578125" customWidth="1"/>
    <col min="514" max="514" width="13.140625" customWidth="1"/>
    <col min="515" max="515" width="12.5703125" customWidth="1"/>
    <col min="516" max="516" width="12.140625" customWidth="1"/>
    <col min="517" max="517" width="15" customWidth="1"/>
    <col min="520" max="520" width="3.42578125" customWidth="1"/>
    <col min="770" max="770" width="13.140625" customWidth="1"/>
    <col min="771" max="771" width="12.5703125" customWidth="1"/>
    <col min="772" max="772" width="12.140625" customWidth="1"/>
    <col min="773" max="773" width="15" customWidth="1"/>
    <col min="776" max="776" width="3.42578125" customWidth="1"/>
    <col min="1026" max="1026" width="13.140625" customWidth="1"/>
    <col min="1027" max="1027" width="12.5703125" customWidth="1"/>
    <col min="1028" max="1028" width="12.140625" customWidth="1"/>
    <col min="1029" max="1029" width="15" customWidth="1"/>
    <col min="1032" max="1032" width="3.42578125" customWidth="1"/>
    <col min="1282" max="1282" width="13.140625" customWidth="1"/>
    <col min="1283" max="1283" width="12.5703125" customWidth="1"/>
    <col min="1284" max="1284" width="12.140625" customWidth="1"/>
    <col min="1285" max="1285" width="15" customWidth="1"/>
    <col min="1288" max="1288" width="3.42578125" customWidth="1"/>
    <col min="1538" max="1538" width="13.140625" customWidth="1"/>
    <col min="1539" max="1539" width="12.5703125" customWidth="1"/>
    <col min="1540" max="1540" width="12.140625" customWidth="1"/>
    <col min="1541" max="1541" width="15" customWidth="1"/>
    <col min="1544" max="1544" width="3.42578125" customWidth="1"/>
    <col min="1794" max="1794" width="13.140625" customWidth="1"/>
    <col min="1795" max="1795" width="12.5703125" customWidth="1"/>
    <col min="1796" max="1796" width="12.140625" customWidth="1"/>
    <col min="1797" max="1797" width="15" customWidth="1"/>
    <col min="1800" max="1800" width="3.42578125" customWidth="1"/>
    <col min="2050" max="2050" width="13.140625" customWidth="1"/>
    <col min="2051" max="2051" width="12.5703125" customWidth="1"/>
    <col min="2052" max="2052" width="12.140625" customWidth="1"/>
    <col min="2053" max="2053" width="15" customWidth="1"/>
    <col min="2056" max="2056" width="3.42578125" customWidth="1"/>
    <col min="2306" max="2306" width="13.140625" customWidth="1"/>
    <col min="2307" max="2307" width="12.5703125" customWidth="1"/>
    <col min="2308" max="2308" width="12.140625" customWidth="1"/>
    <col min="2309" max="2309" width="15" customWidth="1"/>
    <col min="2312" max="2312" width="3.42578125" customWidth="1"/>
    <col min="2562" max="2562" width="13.140625" customWidth="1"/>
    <col min="2563" max="2563" width="12.5703125" customWidth="1"/>
    <col min="2564" max="2564" width="12.140625" customWidth="1"/>
    <col min="2565" max="2565" width="15" customWidth="1"/>
    <col min="2568" max="2568" width="3.42578125" customWidth="1"/>
    <col min="2818" max="2818" width="13.140625" customWidth="1"/>
    <col min="2819" max="2819" width="12.5703125" customWidth="1"/>
    <col min="2820" max="2820" width="12.140625" customWidth="1"/>
    <col min="2821" max="2821" width="15" customWidth="1"/>
    <col min="2824" max="2824" width="3.42578125" customWidth="1"/>
    <col min="3074" max="3074" width="13.140625" customWidth="1"/>
    <col min="3075" max="3075" width="12.5703125" customWidth="1"/>
    <col min="3076" max="3076" width="12.140625" customWidth="1"/>
    <col min="3077" max="3077" width="15" customWidth="1"/>
    <col min="3080" max="3080" width="3.42578125" customWidth="1"/>
    <col min="3330" max="3330" width="13.140625" customWidth="1"/>
    <col min="3331" max="3331" width="12.5703125" customWidth="1"/>
    <col min="3332" max="3332" width="12.140625" customWidth="1"/>
    <col min="3333" max="3333" width="15" customWidth="1"/>
    <col min="3336" max="3336" width="3.42578125" customWidth="1"/>
    <col min="3586" max="3586" width="13.140625" customWidth="1"/>
    <col min="3587" max="3587" width="12.5703125" customWidth="1"/>
    <col min="3588" max="3588" width="12.140625" customWidth="1"/>
    <col min="3589" max="3589" width="15" customWidth="1"/>
    <col min="3592" max="3592" width="3.42578125" customWidth="1"/>
    <col min="3842" max="3842" width="13.140625" customWidth="1"/>
    <col min="3843" max="3843" width="12.5703125" customWidth="1"/>
    <col min="3844" max="3844" width="12.140625" customWidth="1"/>
    <col min="3845" max="3845" width="15" customWidth="1"/>
    <col min="3848" max="3848" width="3.42578125" customWidth="1"/>
    <col min="4098" max="4098" width="13.140625" customWidth="1"/>
    <col min="4099" max="4099" width="12.5703125" customWidth="1"/>
    <col min="4100" max="4100" width="12.140625" customWidth="1"/>
    <col min="4101" max="4101" width="15" customWidth="1"/>
    <col min="4104" max="4104" width="3.42578125" customWidth="1"/>
    <col min="4354" max="4354" width="13.140625" customWidth="1"/>
    <col min="4355" max="4355" width="12.5703125" customWidth="1"/>
    <col min="4356" max="4356" width="12.140625" customWidth="1"/>
    <col min="4357" max="4357" width="15" customWidth="1"/>
    <col min="4360" max="4360" width="3.42578125" customWidth="1"/>
    <col min="4610" max="4610" width="13.140625" customWidth="1"/>
    <col min="4611" max="4611" width="12.5703125" customWidth="1"/>
    <col min="4612" max="4612" width="12.140625" customWidth="1"/>
    <col min="4613" max="4613" width="15" customWidth="1"/>
    <col min="4616" max="4616" width="3.42578125" customWidth="1"/>
    <col min="4866" max="4866" width="13.140625" customWidth="1"/>
    <col min="4867" max="4867" width="12.5703125" customWidth="1"/>
    <col min="4868" max="4868" width="12.140625" customWidth="1"/>
    <col min="4869" max="4869" width="15" customWidth="1"/>
    <col min="4872" max="4872" width="3.42578125" customWidth="1"/>
    <col min="5122" max="5122" width="13.140625" customWidth="1"/>
    <col min="5123" max="5123" width="12.5703125" customWidth="1"/>
    <col min="5124" max="5124" width="12.140625" customWidth="1"/>
    <col min="5125" max="5125" width="15" customWidth="1"/>
    <col min="5128" max="5128" width="3.42578125" customWidth="1"/>
    <col min="5378" max="5378" width="13.140625" customWidth="1"/>
    <col min="5379" max="5379" width="12.5703125" customWidth="1"/>
    <col min="5380" max="5380" width="12.140625" customWidth="1"/>
    <col min="5381" max="5381" width="15" customWidth="1"/>
    <col min="5384" max="5384" width="3.42578125" customWidth="1"/>
    <col min="5634" max="5634" width="13.140625" customWidth="1"/>
    <col min="5635" max="5635" width="12.5703125" customWidth="1"/>
    <col min="5636" max="5636" width="12.140625" customWidth="1"/>
    <col min="5637" max="5637" width="15" customWidth="1"/>
    <col min="5640" max="5640" width="3.42578125" customWidth="1"/>
    <col min="5890" max="5890" width="13.140625" customWidth="1"/>
    <col min="5891" max="5891" width="12.5703125" customWidth="1"/>
    <col min="5892" max="5892" width="12.140625" customWidth="1"/>
    <col min="5893" max="5893" width="15" customWidth="1"/>
    <col min="5896" max="5896" width="3.42578125" customWidth="1"/>
    <col min="6146" max="6146" width="13.140625" customWidth="1"/>
    <col min="6147" max="6147" width="12.5703125" customWidth="1"/>
    <col min="6148" max="6148" width="12.140625" customWidth="1"/>
    <col min="6149" max="6149" width="15" customWidth="1"/>
    <col min="6152" max="6152" width="3.42578125" customWidth="1"/>
    <col min="6402" max="6402" width="13.140625" customWidth="1"/>
    <col min="6403" max="6403" width="12.5703125" customWidth="1"/>
    <col min="6404" max="6404" width="12.140625" customWidth="1"/>
    <col min="6405" max="6405" width="15" customWidth="1"/>
    <col min="6408" max="6408" width="3.42578125" customWidth="1"/>
    <col min="6658" max="6658" width="13.140625" customWidth="1"/>
    <col min="6659" max="6659" width="12.5703125" customWidth="1"/>
    <col min="6660" max="6660" width="12.140625" customWidth="1"/>
    <col min="6661" max="6661" width="15" customWidth="1"/>
    <col min="6664" max="6664" width="3.42578125" customWidth="1"/>
    <col min="6914" max="6914" width="13.140625" customWidth="1"/>
    <col min="6915" max="6915" width="12.5703125" customWidth="1"/>
    <col min="6916" max="6916" width="12.140625" customWidth="1"/>
    <col min="6917" max="6917" width="15" customWidth="1"/>
    <col min="6920" max="6920" width="3.42578125" customWidth="1"/>
    <col min="7170" max="7170" width="13.140625" customWidth="1"/>
    <col min="7171" max="7171" width="12.5703125" customWidth="1"/>
    <col min="7172" max="7172" width="12.140625" customWidth="1"/>
    <col min="7173" max="7173" width="15" customWidth="1"/>
    <col min="7176" max="7176" width="3.42578125" customWidth="1"/>
    <col min="7426" max="7426" width="13.140625" customWidth="1"/>
    <col min="7427" max="7427" width="12.5703125" customWidth="1"/>
    <col min="7428" max="7428" width="12.140625" customWidth="1"/>
    <col min="7429" max="7429" width="15" customWidth="1"/>
    <col min="7432" max="7432" width="3.42578125" customWidth="1"/>
    <col min="7682" max="7682" width="13.140625" customWidth="1"/>
    <col min="7683" max="7683" width="12.5703125" customWidth="1"/>
    <col min="7684" max="7684" width="12.140625" customWidth="1"/>
    <col min="7685" max="7685" width="15" customWidth="1"/>
    <col min="7688" max="7688" width="3.42578125" customWidth="1"/>
    <col min="7938" max="7938" width="13.140625" customWidth="1"/>
    <col min="7939" max="7939" width="12.5703125" customWidth="1"/>
    <col min="7940" max="7940" width="12.140625" customWidth="1"/>
    <col min="7941" max="7941" width="15" customWidth="1"/>
    <col min="7944" max="7944" width="3.42578125" customWidth="1"/>
    <col min="8194" max="8194" width="13.140625" customWidth="1"/>
    <col min="8195" max="8195" width="12.5703125" customWidth="1"/>
    <col min="8196" max="8196" width="12.140625" customWidth="1"/>
    <col min="8197" max="8197" width="15" customWidth="1"/>
    <col min="8200" max="8200" width="3.42578125" customWidth="1"/>
    <col min="8450" max="8450" width="13.140625" customWidth="1"/>
    <col min="8451" max="8451" width="12.5703125" customWidth="1"/>
    <col min="8452" max="8452" width="12.140625" customWidth="1"/>
    <col min="8453" max="8453" width="15" customWidth="1"/>
    <col min="8456" max="8456" width="3.42578125" customWidth="1"/>
    <col min="8706" max="8706" width="13.140625" customWidth="1"/>
    <col min="8707" max="8707" width="12.5703125" customWidth="1"/>
    <col min="8708" max="8708" width="12.140625" customWidth="1"/>
    <col min="8709" max="8709" width="15" customWidth="1"/>
    <col min="8712" max="8712" width="3.42578125" customWidth="1"/>
    <col min="8962" max="8962" width="13.140625" customWidth="1"/>
    <col min="8963" max="8963" width="12.5703125" customWidth="1"/>
    <col min="8964" max="8964" width="12.140625" customWidth="1"/>
    <col min="8965" max="8965" width="15" customWidth="1"/>
    <col min="8968" max="8968" width="3.42578125" customWidth="1"/>
    <col min="9218" max="9218" width="13.140625" customWidth="1"/>
    <col min="9219" max="9219" width="12.5703125" customWidth="1"/>
    <col min="9220" max="9220" width="12.140625" customWidth="1"/>
    <col min="9221" max="9221" width="15" customWidth="1"/>
    <col min="9224" max="9224" width="3.42578125" customWidth="1"/>
    <col min="9474" max="9474" width="13.140625" customWidth="1"/>
    <col min="9475" max="9475" width="12.5703125" customWidth="1"/>
    <col min="9476" max="9476" width="12.140625" customWidth="1"/>
    <col min="9477" max="9477" width="15" customWidth="1"/>
    <col min="9480" max="9480" width="3.42578125" customWidth="1"/>
    <col min="9730" max="9730" width="13.140625" customWidth="1"/>
    <col min="9731" max="9731" width="12.5703125" customWidth="1"/>
    <col min="9732" max="9732" width="12.140625" customWidth="1"/>
    <col min="9733" max="9733" width="15" customWidth="1"/>
    <col min="9736" max="9736" width="3.42578125" customWidth="1"/>
    <col min="9986" max="9986" width="13.140625" customWidth="1"/>
    <col min="9987" max="9987" width="12.5703125" customWidth="1"/>
    <col min="9988" max="9988" width="12.140625" customWidth="1"/>
    <col min="9989" max="9989" width="15" customWidth="1"/>
    <col min="9992" max="9992" width="3.42578125" customWidth="1"/>
    <col min="10242" max="10242" width="13.140625" customWidth="1"/>
    <col min="10243" max="10243" width="12.5703125" customWidth="1"/>
    <col min="10244" max="10244" width="12.140625" customWidth="1"/>
    <col min="10245" max="10245" width="15" customWidth="1"/>
    <col min="10248" max="10248" width="3.42578125" customWidth="1"/>
    <col min="10498" max="10498" width="13.140625" customWidth="1"/>
    <col min="10499" max="10499" width="12.5703125" customWidth="1"/>
    <col min="10500" max="10500" width="12.140625" customWidth="1"/>
    <col min="10501" max="10501" width="15" customWidth="1"/>
    <col min="10504" max="10504" width="3.42578125" customWidth="1"/>
    <col min="10754" max="10754" width="13.140625" customWidth="1"/>
    <col min="10755" max="10755" width="12.5703125" customWidth="1"/>
    <col min="10756" max="10756" width="12.140625" customWidth="1"/>
    <col min="10757" max="10757" width="15" customWidth="1"/>
    <col min="10760" max="10760" width="3.42578125" customWidth="1"/>
    <col min="11010" max="11010" width="13.140625" customWidth="1"/>
    <col min="11011" max="11011" width="12.5703125" customWidth="1"/>
    <col min="11012" max="11012" width="12.140625" customWidth="1"/>
    <col min="11013" max="11013" width="15" customWidth="1"/>
    <col min="11016" max="11016" width="3.42578125" customWidth="1"/>
    <col min="11266" max="11266" width="13.140625" customWidth="1"/>
    <col min="11267" max="11267" width="12.5703125" customWidth="1"/>
    <col min="11268" max="11268" width="12.140625" customWidth="1"/>
    <col min="11269" max="11269" width="15" customWidth="1"/>
    <col min="11272" max="11272" width="3.42578125" customWidth="1"/>
    <col min="11522" max="11522" width="13.140625" customWidth="1"/>
    <col min="11523" max="11523" width="12.5703125" customWidth="1"/>
    <col min="11524" max="11524" width="12.140625" customWidth="1"/>
    <col min="11525" max="11525" width="15" customWidth="1"/>
    <col min="11528" max="11528" width="3.42578125" customWidth="1"/>
    <col min="11778" max="11778" width="13.140625" customWidth="1"/>
    <col min="11779" max="11779" width="12.5703125" customWidth="1"/>
    <col min="11780" max="11780" width="12.140625" customWidth="1"/>
    <col min="11781" max="11781" width="15" customWidth="1"/>
    <col min="11784" max="11784" width="3.42578125" customWidth="1"/>
    <col min="12034" max="12034" width="13.140625" customWidth="1"/>
    <col min="12035" max="12035" width="12.5703125" customWidth="1"/>
    <col min="12036" max="12036" width="12.140625" customWidth="1"/>
    <col min="12037" max="12037" width="15" customWidth="1"/>
    <col min="12040" max="12040" width="3.42578125" customWidth="1"/>
    <col min="12290" max="12290" width="13.140625" customWidth="1"/>
    <col min="12291" max="12291" width="12.5703125" customWidth="1"/>
    <col min="12292" max="12292" width="12.140625" customWidth="1"/>
    <col min="12293" max="12293" width="15" customWidth="1"/>
    <col min="12296" max="12296" width="3.42578125" customWidth="1"/>
    <col min="12546" max="12546" width="13.140625" customWidth="1"/>
    <col min="12547" max="12547" width="12.5703125" customWidth="1"/>
    <col min="12548" max="12548" width="12.140625" customWidth="1"/>
    <col min="12549" max="12549" width="15" customWidth="1"/>
    <col min="12552" max="12552" width="3.42578125" customWidth="1"/>
    <col min="12802" max="12802" width="13.140625" customWidth="1"/>
    <col min="12803" max="12803" width="12.5703125" customWidth="1"/>
    <col min="12804" max="12804" width="12.140625" customWidth="1"/>
    <col min="12805" max="12805" width="15" customWidth="1"/>
    <col min="12808" max="12808" width="3.42578125" customWidth="1"/>
    <col min="13058" max="13058" width="13.140625" customWidth="1"/>
    <col min="13059" max="13059" width="12.5703125" customWidth="1"/>
    <col min="13060" max="13060" width="12.140625" customWidth="1"/>
    <col min="13061" max="13061" width="15" customWidth="1"/>
    <col min="13064" max="13064" width="3.42578125" customWidth="1"/>
    <col min="13314" max="13314" width="13.140625" customWidth="1"/>
    <col min="13315" max="13315" width="12.5703125" customWidth="1"/>
    <col min="13316" max="13316" width="12.140625" customWidth="1"/>
    <col min="13317" max="13317" width="15" customWidth="1"/>
    <col min="13320" max="13320" width="3.42578125" customWidth="1"/>
    <col min="13570" max="13570" width="13.140625" customWidth="1"/>
    <col min="13571" max="13571" width="12.5703125" customWidth="1"/>
    <col min="13572" max="13572" width="12.140625" customWidth="1"/>
    <col min="13573" max="13573" width="15" customWidth="1"/>
    <col min="13576" max="13576" width="3.42578125" customWidth="1"/>
    <col min="13826" max="13826" width="13.140625" customWidth="1"/>
    <col min="13827" max="13827" width="12.5703125" customWidth="1"/>
    <col min="13828" max="13828" width="12.140625" customWidth="1"/>
    <col min="13829" max="13829" width="15" customWidth="1"/>
    <col min="13832" max="13832" width="3.42578125" customWidth="1"/>
    <col min="14082" max="14082" width="13.140625" customWidth="1"/>
    <col min="14083" max="14083" width="12.5703125" customWidth="1"/>
    <col min="14084" max="14084" width="12.140625" customWidth="1"/>
    <col min="14085" max="14085" width="15" customWidth="1"/>
    <col min="14088" max="14088" width="3.42578125" customWidth="1"/>
    <col min="14338" max="14338" width="13.140625" customWidth="1"/>
    <col min="14339" max="14339" width="12.5703125" customWidth="1"/>
    <col min="14340" max="14340" width="12.140625" customWidth="1"/>
    <col min="14341" max="14341" width="15" customWidth="1"/>
    <col min="14344" max="14344" width="3.42578125" customWidth="1"/>
    <col min="14594" max="14594" width="13.140625" customWidth="1"/>
    <col min="14595" max="14595" width="12.5703125" customWidth="1"/>
    <col min="14596" max="14596" width="12.140625" customWidth="1"/>
    <col min="14597" max="14597" width="15" customWidth="1"/>
    <col min="14600" max="14600" width="3.42578125" customWidth="1"/>
    <col min="14850" max="14850" width="13.140625" customWidth="1"/>
    <col min="14851" max="14851" width="12.5703125" customWidth="1"/>
    <col min="14852" max="14852" width="12.140625" customWidth="1"/>
    <col min="14853" max="14853" width="15" customWidth="1"/>
    <col min="14856" max="14856" width="3.42578125" customWidth="1"/>
    <col min="15106" max="15106" width="13.140625" customWidth="1"/>
    <col min="15107" max="15107" width="12.5703125" customWidth="1"/>
    <col min="15108" max="15108" width="12.140625" customWidth="1"/>
    <col min="15109" max="15109" width="15" customWidth="1"/>
    <col min="15112" max="15112" width="3.42578125" customWidth="1"/>
    <col min="15362" max="15362" width="13.140625" customWidth="1"/>
    <col min="15363" max="15363" width="12.5703125" customWidth="1"/>
    <col min="15364" max="15364" width="12.140625" customWidth="1"/>
    <col min="15365" max="15365" width="15" customWidth="1"/>
    <col min="15368" max="15368" width="3.42578125" customWidth="1"/>
    <col min="15618" max="15618" width="13.140625" customWidth="1"/>
    <col min="15619" max="15619" width="12.5703125" customWidth="1"/>
    <col min="15620" max="15620" width="12.140625" customWidth="1"/>
    <col min="15621" max="15621" width="15" customWidth="1"/>
    <col min="15624" max="15624" width="3.42578125" customWidth="1"/>
    <col min="15874" max="15874" width="13.140625" customWidth="1"/>
    <col min="15875" max="15875" width="12.5703125" customWidth="1"/>
    <col min="15876" max="15876" width="12.140625" customWidth="1"/>
    <col min="15877" max="15877" width="15" customWidth="1"/>
    <col min="15880" max="15880" width="3.42578125" customWidth="1"/>
    <col min="16130" max="16130" width="13.140625" customWidth="1"/>
    <col min="16131" max="16131" width="12.5703125" customWidth="1"/>
    <col min="16132" max="16132" width="12.140625" customWidth="1"/>
    <col min="16133" max="16133" width="15" customWidth="1"/>
    <col min="16136" max="16136" width="3.42578125" customWidth="1"/>
  </cols>
  <sheetData>
    <row r="1" spans="1:8" ht="15.75">
      <c r="A1" s="83"/>
      <c r="B1" s="245" t="s">
        <v>345</v>
      </c>
      <c r="C1" s="245"/>
      <c r="D1" s="83"/>
      <c r="E1" s="83"/>
      <c r="F1" s="83"/>
      <c r="G1" s="83"/>
      <c r="H1" s="83"/>
    </row>
    <row r="2" spans="1:8">
      <c r="A2" s="83"/>
      <c r="B2" s="83"/>
      <c r="C2" s="83"/>
      <c r="D2" s="83"/>
      <c r="E2" s="83"/>
      <c r="F2" s="83"/>
      <c r="G2" s="83"/>
      <c r="H2" s="83"/>
    </row>
    <row r="3" spans="1:8">
      <c r="A3" s="83"/>
      <c r="B3" s="83" t="s">
        <v>270</v>
      </c>
      <c r="C3" s="83" t="s">
        <v>271</v>
      </c>
      <c r="D3" s="83" t="s">
        <v>272</v>
      </c>
      <c r="E3" s="83"/>
      <c r="F3" s="83"/>
      <c r="G3" s="83"/>
      <c r="H3" s="83"/>
    </row>
    <row r="4" spans="1:8" ht="13.5" thickBot="1">
      <c r="A4" s="83"/>
      <c r="B4" s="83"/>
      <c r="C4" s="83"/>
      <c r="D4" s="83"/>
      <c r="E4" s="83"/>
      <c r="F4" s="83" t="s">
        <v>273</v>
      </c>
      <c r="G4" s="83"/>
      <c r="H4" s="83"/>
    </row>
    <row r="5" spans="1:8">
      <c r="A5" s="246"/>
      <c r="B5" s="247">
        <f>C5+D5</f>
        <v>771.81399999999996</v>
      </c>
      <c r="C5" s="248">
        <v>299.71499999999997</v>
      </c>
      <c r="D5" s="248">
        <v>472.09899999999999</v>
      </c>
      <c r="E5" s="249">
        <f t="shared" ref="E5:E28" si="0">SUM(C5:D5)</f>
        <v>771.81399999999996</v>
      </c>
      <c r="F5" s="250">
        <v>2260.19</v>
      </c>
      <c r="G5" s="83"/>
      <c r="H5" s="83"/>
    </row>
    <row r="6" spans="1:8" ht="13.5" thickBot="1">
      <c r="A6" s="251" t="s">
        <v>274</v>
      </c>
      <c r="B6" s="252">
        <f>B5*F5</f>
        <v>1744446.2846599999</v>
      </c>
      <c r="C6" s="253">
        <f>C5*F5</f>
        <v>677412.84584999993</v>
      </c>
      <c r="D6" s="253">
        <f>D5*F5</f>
        <v>1067033.43881</v>
      </c>
      <c r="E6" s="254">
        <f t="shared" si="0"/>
        <v>1744446.2846599999</v>
      </c>
      <c r="F6" s="255"/>
      <c r="G6" s="83"/>
      <c r="H6" s="83"/>
    </row>
    <row r="7" spans="1:8">
      <c r="A7" s="246"/>
      <c r="B7" s="247">
        <f>C7+D7</f>
        <v>553.45000000000005</v>
      </c>
      <c r="C7" s="248">
        <v>272.91199999999998</v>
      </c>
      <c r="D7" s="248">
        <v>280.53800000000001</v>
      </c>
      <c r="E7" s="249">
        <f t="shared" si="0"/>
        <v>553.45000000000005</v>
      </c>
      <c r="F7" s="250">
        <v>2255.39</v>
      </c>
      <c r="G7" s="83"/>
      <c r="H7" s="83"/>
    </row>
    <row r="8" spans="1:8" ht="13.5" thickBot="1">
      <c r="A8" s="251" t="s">
        <v>275</v>
      </c>
      <c r="B8" s="256">
        <f>B7*F7</f>
        <v>1248245.5955000001</v>
      </c>
      <c r="C8" s="253">
        <f>C7*F7</f>
        <v>615522.99567999993</v>
      </c>
      <c r="D8" s="253">
        <f>D7*F7</f>
        <v>632722.59982</v>
      </c>
      <c r="E8" s="254">
        <f t="shared" si="0"/>
        <v>1248245.5954999998</v>
      </c>
      <c r="F8" s="255"/>
      <c r="G8" s="83"/>
      <c r="H8" s="83"/>
    </row>
    <row r="9" spans="1:8">
      <c r="A9" s="246"/>
      <c r="B9" s="247">
        <f>C9+D9</f>
        <v>1097.348</v>
      </c>
      <c r="C9" s="248">
        <v>286.13</v>
      </c>
      <c r="D9" s="248">
        <v>811.21799999999996</v>
      </c>
      <c r="E9" s="249">
        <f t="shared" si="0"/>
        <v>1097.348</v>
      </c>
      <c r="F9" s="250">
        <v>2266.8000000000002</v>
      </c>
      <c r="G9" s="83"/>
      <c r="H9" s="83"/>
    </row>
    <row r="10" spans="1:8" ht="13.5" thickBot="1">
      <c r="A10" s="251" t="s">
        <v>60</v>
      </c>
      <c r="B10" s="252">
        <f>B9*F9</f>
        <v>2487468.4464000002</v>
      </c>
      <c r="C10" s="253">
        <f>C9*F9</f>
        <v>648599.48400000005</v>
      </c>
      <c r="D10" s="253">
        <f>D9*F9</f>
        <v>1838868.9624000001</v>
      </c>
      <c r="E10" s="254">
        <f t="shared" si="0"/>
        <v>2487468.4464000002</v>
      </c>
      <c r="F10" s="255"/>
      <c r="G10" s="83"/>
      <c r="H10" s="83"/>
    </row>
    <row r="11" spans="1:8">
      <c r="A11" s="246"/>
      <c r="B11" s="247">
        <f>C11+D11</f>
        <v>408.29399999999998</v>
      </c>
      <c r="C11" s="248">
        <v>238.53299999999999</v>
      </c>
      <c r="D11" s="248">
        <v>169.761</v>
      </c>
      <c r="E11" s="249">
        <f t="shared" si="0"/>
        <v>408.29399999999998</v>
      </c>
      <c r="F11" s="250">
        <v>2314.79</v>
      </c>
      <c r="G11" s="83"/>
      <c r="H11" s="83"/>
    </row>
    <row r="12" spans="1:8" ht="13.5" thickBot="1">
      <c r="A12" s="251" t="s">
        <v>276</v>
      </c>
      <c r="B12" s="256">
        <f>B11*F11</f>
        <v>945114.8682599999</v>
      </c>
      <c r="C12" s="253">
        <f>C11*F11</f>
        <v>552153.80306999991</v>
      </c>
      <c r="D12" s="253">
        <f>D11*F11</f>
        <v>392961.06518999999</v>
      </c>
      <c r="E12" s="254">
        <f t="shared" si="0"/>
        <v>945114.8682599999</v>
      </c>
      <c r="F12" s="255"/>
      <c r="G12" s="83"/>
      <c r="H12" s="83"/>
    </row>
    <row r="13" spans="1:8">
      <c r="A13" s="246"/>
      <c r="B13" s="247">
        <f>C13+D13</f>
        <v>563.5440000000001</v>
      </c>
      <c r="C13" s="248">
        <v>251.96100000000001</v>
      </c>
      <c r="D13" s="248">
        <v>311.58300000000003</v>
      </c>
      <c r="E13" s="249">
        <f t="shared" si="0"/>
        <v>563.5440000000001</v>
      </c>
      <c r="F13" s="250">
        <v>2319.87</v>
      </c>
      <c r="G13" s="83"/>
      <c r="H13" s="83"/>
    </row>
    <row r="14" spans="1:8" ht="13.5" thickBot="1">
      <c r="A14" s="251" t="s">
        <v>61</v>
      </c>
      <c r="B14" s="252">
        <f>B13*F13</f>
        <v>1307348.8192800002</v>
      </c>
      <c r="C14" s="253">
        <f>C13*F13</f>
        <v>584516.76506999996</v>
      </c>
      <c r="D14" s="253">
        <f>D13*F13</f>
        <v>722832.05420999997</v>
      </c>
      <c r="E14" s="254">
        <f t="shared" si="0"/>
        <v>1307348.8192799999</v>
      </c>
      <c r="F14" s="255"/>
      <c r="G14" s="83"/>
      <c r="H14" s="83"/>
    </row>
    <row r="15" spans="1:8">
      <c r="A15" s="246"/>
      <c r="B15" s="247">
        <f>C15+D15</f>
        <v>734.3</v>
      </c>
      <c r="C15" s="248">
        <v>234.90700000000001</v>
      </c>
      <c r="D15" s="248">
        <v>499.39299999999997</v>
      </c>
      <c r="E15" s="249">
        <f t="shared" si="0"/>
        <v>734.3</v>
      </c>
      <c r="F15" s="250">
        <v>2327.15</v>
      </c>
      <c r="G15" s="83"/>
      <c r="H15" s="83"/>
    </row>
    <row r="16" spans="1:8" ht="13.5" thickBot="1">
      <c r="A16" s="251" t="s">
        <v>62</v>
      </c>
      <c r="B16" s="256">
        <f>B15*F15</f>
        <v>1708826.2449999999</v>
      </c>
      <c r="C16" s="253">
        <f>C15*F15</f>
        <v>546663.8250500001</v>
      </c>
      <c r="D16" s="253">
        <f>D15*F15</f>
        <v>1162162.41995</v>
      </c>
      <c r="E16" s="254">
        <f t="shared" si="0"/>
        <v>1708826.2450000001</v>
      </c>
      <c r="F16" s="255"/>
      <c r="G16" s="83"/>
      <c r="H16" s="83"/>
    </row>
    <row r="17" spans="1:10">
      <c r="A17" s="246"/>
      <c r="B17" s="247">
        <f>C17+D17</f>
        <v>951.31099999999992</v>
      </c>
      <c r="C17" s="248">
        <v>246.09800000000001</v>
      </c>
      <c r="D17" s="248">
        <v>705.21299999999997</v>
      </c>
      <c r="E17" s="249">
        <f t="shared" si="0"/>
        <v>951.31099999999992</v>
      </c>
      <c r="F17" s="250">
        <v>2333.61</v>
      </c>
      <c r="G17" s="83"/>
      <c r="H17" s="83"/>
    </row>
    <row r="18" spans="1:10" ht="13.5" thickBot="1">
      <c r="A18" s="251" t="s">
        <v>63</v>
      </c>
      <c r="B18" s="252">
        <f>B17*F17</f>
        <v>2219988.86271</v>
      </c>
      <c r="C18" s="253">
        <f>C17*F17</f>
        <v>574296.75378000003</v>
      </c>
      <c r="D18" s="253">
        <f>D17*F17</f>
        <v>1645692.1089300001</v>
      </c>
      <c r="E18" s="254">
        <f t="shared" si="0"/>
        <v>2219988.86271</v>
      </c>
      <c r="F18" s="255"/>
      <c r="G18" s="83"/>
      <c r="H18" s="83"/>
    </row>
    <row r="19" spans="1:10">
      <c r="A19" s="246"/>
      <c r="B19" s="247">
        <f>C19+D19</f>
        <v>553.19899999999996</v>
      </c>
      <c r="C19" s="248">
        <v>237.51599999999999</v>
      </c>
      <c r="D19" s="248">
        <v>315.68299999999999</v>
      </c>
      <c r="E19" s="249">
        <f t="shared" si="0"/>
        <v>553.19899999999996</v>
      </c>
      <c r="F19" s="250">
        <v>2345.2399999999998</v>
      </c>
      <c r="G19" s="83"/>
      <c r="H19" s="83"/>
    </row>
    <row r="20" spans="1:10" ht="13.5" thickBot="1">
      <c r="A20" s="251" t="s">
        <v>277</v>
      </c>
      <c r="B20" s="256">
        <f>B19*F19</f>
        <v>1297384.4227599998</v>
      </c>
      <c r="C20" s="253">
        <f>C19*F19</f>
        <v>557032.02383999992</v>
      </c>
      <c r="D20" s="253">
        <f>D19*F19</f>
        <v>740352.39891999995</v>
      </c>
      <c r="E20" s="254">
        <f t="shared" si="0"/>
        <v>1297384.42276</v>
      </c>
      <c r="F20" s="255"/>
      <c r="G20" s="83"/>
      <c r="H20" s="83"/>
    </row>
    <row r="21" spans="1:10">
      <c r="A21" s="246"/>
      <c r="B21" s="247">
        <f>C21+D21</f>
        <v>850.04600000000005</v>
      </c>
      <c r="C21" s="248">
        <v>229.154</v>
      </c>
      <c r="D21" s="248">
        <v>620.89200000000005</v>
      </c>
      <c r="E21" s="249">
        <f t="shared" si="0"/>
        <v>850.04600000000005</v>
      </c>
      <c r="F21" s="250">
        <v>2382.9899999999998</v>
      </c>
      <c r="G21" s="83"/>
      <c r="H21" s="83"/>
    </row>
    <row r="22" spans="1:10" ht="13.5" thickBot="1">
      <c r="A22" s="251" t="s">
        <v>278</v>
      </c>
      <c r="B22" s="252">
        <f>B21*F21</f>
        <v>2025651.11754</v>
      </c>
      <c r="C22" s="253">
        <f>C21*F21</f>
        <v>546071.69045999995</v>
      </c>
      <c r="D22" s="253">
        <f>D21*F21</f>
        <v>1479579.4270800001</v>
      </c>
      <c r="E22" s="254">
        <f t="shared" si="0"/>
        <v>2025651.11754</v>
      </c>
      <c r="F22" s="255"/>
      <c r="G22" s="83"/>
      <c r="H22" s="83"/>
    </row>
    <row r="23" spans="1:10">
      <c r="A23" s="246"/>
      <c r="B23" s="247">
        <f>C23+D23</f>
        <v>738.62</v>
      </c>
      <c r="C23" s="248">
        <v>253.11600000000001</v>
      </c>
      <c r="D23" s="248">
        <v>485.50400000000002</v>
      </c>
      <c r="E23" s="249">
        <f t="shared" si="0"/>
        <v>738.62</v>
      </c>
      <c r="F23" s="250">
        <v>2365.08</v>
      </c>
      <c r="G23" s="83"/>
      <c r="H23" s="83"/>
    </row>
    <row r="24" spans="1:10" ht="13.5" thickBot="1">
      <c r="A24" s="257" t="s">
        <v>279</v>
      </c>
      <c r="B24" s="256">
        <f>B23*F23</f>
        <v>1746895.3895999999</v>
      </c>
      <c r="C24" s="253">
        <f>C23*F23</f>
        <v>598639.58927999996</v>
      </c>
      <c r="D24" s="253">
        <f>D23*F23</f>
        <v>1148255.8003199999</v>
      </c>
      <c r="E24" s="254">
        <f t="shared" si="0"/>
        <v>1746895.3895999999</v>
      </c>
      <c r="F24" s="255"/>
      <c r="G24" s="83"/>
      <c r="H24" s="83"/>
    </row>
    <row r="25" spans="1:10">
      <c r="A25" s="246"/>
      <c r="B25" s="247">
        <f>C25+D25</f>
        <v>742.60199999999998</v>
      </c>
      <c r="C25" s="248">
        <v>253.15700000000001</v>
      </c>
      <c r="D25" s="248">
        <v>489.44499999999999</v>
      </c>
      <c r="E25" s="249">
        <f t="shared" si="0"/>
        <v>742.60199999999998</v>
      </c>
      <c r="F25" s="250">
        <v>2358.0300000000002</v>
      </c>
      <c r="G25" s="83"/>
      <c r="H25" s="83"/>
    </row>
    <row r="26" spans="1:10" ht="13.5" thickBot="1">
      <c r="A26" s="251" t="s">
        <v>280</v>
      </c>
      <c r="B26" s="256">
        <f>B25*F25</f>
        <v>1751077.79406</v>
      </c>
      <c r="C26" s="253">
        <f>C25*F25</f>
        <v>596951.8007100001</v>
      </c>
      <c r="D26" s="253">
        <f>D25*F25</f>
        <v>1154125.9933500001</v>
      </c>
      <c r="E26" s="254">
        <f t="shared" si="0"/>
        <v>1751077.7940600002</v>
      </c>
      <c r="F26" s="255"/>
      <c r="G26" s="83"/>
      <c r="H26" s="83"/>
    </row>
    <row r="27" spans="1:10">
      <c r="A27" s="246"/>
      <c r="B27" s="247">
        <f>C27+D27</f>
        <v>811.05399999999997</v>
      </c>
      <c r="C27" s="248">
        <v>271.077</v>
      </c>
      <c r="D27" s="248">
        <v>539.97699999999998</v>
      </c>
      <c r="E27" s="249">
        <f t="shared" si="0"/>
        <v>811.05399999999997</v>
      </c>
      <c r="F27" s="250">
        <v>2342.2199999999998</v>
      </c>
      <c r="G27" s="83"/>
      <c r="H27" s="83"/>
    </row>
    <row r="28" spans="1:10" ht="13.5" thickBot="1">
      <c r="A28" s="251" t="s">
        <v>281</v>
      </c>
      <c r="B28" s="256">
        <f>B27*F27</f>
        <v>1899666.8998799997</v>
      </c>
      <c r="C28" s="253">
        <f>C27*F27</f>
        <v>634921.97093999991</v>
      </c>
      <c r="D28" s="253">
        <f>D27*F27</f>
        <v>1264744.9289399998</v>
      </c>
      <c r="E28" s="254">
        <f t="shared" si="0"/>
        <v>1899666.8998799997</v>
      </c>
      <c r="F28" s="255"/>
      <c r="G28" s="83"/>
      <c r="H28" s="83"/>
    </row>
    <row r="29" spans="1:10">
      <c r="A29" s="246"/>
      <c r="B29" s="258">
        <f t="shared" ref="B29:E30" si="1">B5+B7+B9+B11+B13+B15+B17+B19+B21+B23+B25+B27</f>
        <v>8775.5819999999985</v>
      </c>
      <c r="C29" s="259">
        <f t="shared" si="1"/>
        <v>3074.2759999999998</v>
      </c>
      <c r="D29" s="259">
        <f t="shared" si="1"/>
        <v>5701.3059999999996</v>
      </c>
      <c r="E29" s="259">
        <f t="shared" si="1"/>
        <v>8775.5819999999985</v>
      </c>
      <c r="F29" s="260"/>
      <c r="G29" s="83"/>
      <c r="H29" s="83"/>
    </row>
    <row r="30" spans="1:10" ht="13.5" thickBot="1">
      <c r="A30" s="251" t="s">
        <v>282</v>
      </c>
      <c r="B30" s="261">
        <f t="shared" si="1"/>
        <v>20382114.745650001</v>
      </c>
      <c r="C30" s="262">
        <f t="shared" si="1"/>
        <v>7132783.5477300007</v>
      </c>
      <c r="D30" s="262">
        <f t="shared" si="1"/>
        <v>13249331.19792</v>
      </c>
      <c r="E30" s="263">
        <f>C30+D30</f>
        <v>20382114.745650001</v>
      </c>
      <c r="F30" s="264"/>
      <c r="G30" s="83"/>
      <c r="H30" s="83"/>
    </row>
    <row r="31" spans="1:10">
      <c r="A31" s="83"/>
      <c r="B31" s="265">
        <f>B30/B29</f>
        <v>2322.5940736067423</v>
      </c>
      <c r="C31" s="265">
        <f>C30/C29</f>
        <v>2320.1506786410851</v>
      </c>
      <c r="D31" s="265">
        <f>D30/D29</f>
        <v>2323.91160865949</v>
      </c>
      <c r="E31" s="266"/>
      <c r="F31" s="83"/>
      <c r="G31" s="83"/>
      <c r="H31" s="83"/>
      <c r="J31">
        <f>E30/E29</f>
        <v>2322.5940736067423</v>
      </c>
    </row>
    <row r="32" spans="1:10">
      <c r="A32" s="83"/>
      <c r="B32" s="83"/>
      <c r="C32" s="83"/>
      <c r="D32" s="83"/>
      <c r="E32" s="83"/>
      <c r="F32" s="83"/>
      <c r="G32" s="83"/>
      <c r="H32" s="83"/>
    </row>
    <row r="33" spans="1:8">
      <c r="A33" s="83" t="s">
        <v>283</v>
      </c>
      <c r="B33" s="83"/>
      <c r="C33" s="83"/>
      <c r="D33" s="83"/>
      <c r="E33" s="83"/>
      <c r="F33" s="83"/>
      <c r="G33" s="83"/>
      <c r="H33" s="83"/>
    </row>
    <row r="34" spans="1:8">
      <c r="A34" s="334" t="s">
        <v>284</v>
      </c>
      <c r="B34" s="334"/>
      <c r="C34" s="334"/>
      <c r="D34" s="334"/>
      <c r="E34" s="334"/>
      <c r="F34" s="334"/>
      <c r="G34" s="334"/>
      <c r="H34" s="334"/>
    </row>
    <row r="35" spans="1:8">
      <c r="A35" s="334"/>
      <c r="B35" s="334"/>
      <c r="C35" s="334"/>
      <c r="D35" s="334"/>
      <c r="E35" s="334"/>
      <c r="F35" s="334"/>
      <c r="G35" s="334"/>
      <c r="H35" s="334"/>
    </row>
    <row r="36" spans="1:8">
      <c r="A36" s="83" t="s">
        <v>285</v>
      </c>
      <c r="B36" s="83"/>
      <c r="C36" s="83"/>
      <c r="D36" s="83"/>
      <c r="E36" s="83"/>
      <c r="F36" s="83"/>
      <c r="G36" s="83"/>
      <c r="H36" s="83"/>
    </row>
    <row r="37" spans="1:8">
      <c r="A37" s="83"/>
      <c r="B37" s="83"/>
      <c r="C37" s="83"/>
      <c r="D37" s="83"/>
      <c r="E37" s="83"/>
      <c r="F37" s="83"/>
      <c r="G37" s="83"/>
      <c r="H37" s="83"/>
    </row>
    <row r="41" spans="1:8">
      <c r="A41" s="83"/>
      <c r="B41" s="83"/>
      <c r="C41" s="83"/>
      <c r="D41" s="83"/>
    </row>
  </sheetData>
  <mergeCells count="1">
    <mergeCell ref="A34:H35"/>
  </mergeCells>
  <phoneticPr fontId="6"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2:I16"/>
  <sheetViews>
    <sheetView workbookViewId="0">
      <selection activeCell="O6" sqref="O6"/>
    </sheetView>
  </sheetViews>
  <sheetFormatPr defaultRowHeight="12.75"/>
  <cols>
    <col min="1" max="1" width="4.7109375" customWidth="1"/>
    <col min="2" max="2" width="22.7109375" customWidth="1"/>
    <col min="3" max="3" width="7.85546875" customWidth="1"/>
    <col min="4" max="4" width="8.42578125" customWidth="1"/>
    <col min="5" max="5" width="7.42578125" customWidth="1"/>
    <col min="6" max="6" width="10.7109375" customWidth="1"/>
    <col min="7" max="7" width="7.85546875" customWidth="1"/>
    <col min="8" max="8" width="10.140625" customWidth="1"/>
    <col min="9" max="9" width="9.140625" customWidth="1"/>
    <col min="10" max="10" width="6.140625" customWidth="1"/>
    <col min="11" max="11" width="5.7109375" customWidth="1"/>
  </cols>
  <sheetData>
    <row r="2" spans="1:9" ht="15.75">
      <c r="A2" s="340" t="s">
        <v>342</v>
      </c>
      <c r="B2" s="341"/>
      <c r="C2" s="341"/>
      <c r="D2" s="341"/>
      <c r="E2" s="341"/>
      <c r="F2" s="341"/>
      <c r="G2" s="341"/>
      <c r="H2" s="341"/>
      <c r="I2" s="341"/>
    </row>
    <row r="3" spans="1:9" ht="15.75">
      <c r="A3" s="340" t="s">
        <v>316</v>
      </c>
      <c r="B3" s="341"/>
      <c r="C3" s="341"/>
      <c r="D3" s="341"/>
      <c r="E3" s="341"/>
      <c r="F3" s="341"/>
      <c r="G3" s="341"/>
      <c r="H3" s="341"/>
      <c r="I3" s="341"/>
    </row>
    <row r="4" spans="1:9" ht="43.5" customHeight="1" thickBot="1">
      <c r="A4" s="344" t="s">
        <v>344</v>
      </c>
      <c r="B4" s="345"/>
      <c r="C4" s="345"/>
      <c r="D4" s="345"/>
      <c r="E4" s="345"/>
      <c r="F4" s="345"/>
      <c r="G4" s="345"/>
      <c r="H4" s="345"/>
      <c r="I4" s="345"/>
    </row>
    <row r="5" spans="1:9" ht="90" customHeight="1" thickBot="1">
      <c r="A5" s="342" t="s">
        <v>128</v>
      </c>
      <c r="B5" s="342" t="s">
        <v>129</v>
      </c>
      <c r="C5" s="335" t="s">
        <v>130</v>
      </c>
      <c r="D5" s="335" t="s">
        <v>131</v>
      </c>
      <c r="E5" s="335" t="s">
        <v>317</v>
      </c>
      <c r="F5" s="335" t="s">
        <v>132</v>
      </c>
      <c r="G5" s="337" t="s">
        <v>133</v>
      </c>
      <c r="H5" s="338"/>
      <c r="I5" s="339"/>
    </row>
    <row r="6" spans="1:9" ht="93.75" customHeight="1" thickBot="1">
      <c r="A6" s="343"/>
      <c r="B6" s="343"/>
      <c r="C6" s="336"/>
      <c r="D6" s="336"/>
      <c r="E6" s="336"/>
      <c r="F6" s="336"/>
      <c r="G6" s="108" t="s">
        <v>4</v>
      </c>
      <c r="H6" s="108" t="s">
        <v>134</v>
      </c>
      <c r="I6" s="108" t="s">
        <v>7</v>
      </c>
    </row>
    <row r="7" spans="1:9" ht="30.75" thickBot="1">
      <c r="A7" s="105">
        <v>1</v>
      </c>
      <c r="B7" s="106" t="s">
        <v>135</v>
      </c>
      <c r="C7" s="104">
        <v>160</v>
      </c>
      <c r="D7" s="104">
        <v>82</v>
      </c>
      <c r="E7" s="107">
        <v>80432</v>
      </c>
      <c r="F7" s="107">
        <f>D7*1000-E7</f>
        <v>1568</v>
      </c>
      <c r="G7" s="104">
        <v>0</v>
      </c>
      <c r="H7" s="104">
        <v>0</v>
      </c>
      <c r="I7" s="104">
        <v>0</v>
      </c>
    </row>
    <row r="8" spans="1:9" ht="30.75" thickBot="1">
      <c r="A8" s="105">
        <v>2</v>
      </c>
      <c r="B8" s="106" t="s">
        <v>135</v>
      </c>
      <c r="C8" s="104">
        <v>40</v>
      </c>
      <c r="D8" s="104">
        <v>18</v>
      </c>
      <c r="E8" s="107">
        <v>15981</v>
      </c>
      <c r="F8" s="107">
        <f t="shared" ref="F8:F14" si="0">D8*1000-E8</f>
        <v>2019</v>
      </c>
      <c r="G8" s="104">
        <v>0</v>
      </c>
      <c r="H8" s="104">
        <v>0</v>
      </c>
      <c r="I8" s="104">
        <v>0</v>
      </c>
    </row>
    <row r="9" spans="1:9" ht="15.75" thickBot="1">
      <c r="A9" s="105">
        <v>3</v>
      </c>
      <c r="B9" s="106" t="s">
        <v>136</v>
      </c>
      <c r="C9" s="104" t="s">
        <v>137</v>
      </c>
      <c r="D9" s="104">
        <v>50</v>
      </c>
      <c r="E9" s="107">
        <v>29736</v>
      </c>
      <c r="F9" s="107">
        <f>D9*1000-E9-H9</f>
        <v>9464</v>
      </c>
      <c r="G9" s="104">
        <v>0</v>
      </c>
      <c r="H9" s="107">
        <v>10800</v>
      </c>
      <c r="I9" s="104">
        <v>0</v>
      </c>
    </row>
    <row r="10" spans="1:9" ht="30.75" thickBot="1">
      <c r="A10" s="105">
        <v>4</v>
      </c>
      <c r="B10" s="106" t="s">
        <v>138</v>
      </c>
      <c r="C10" s="104" t="s">
        <v>137</v>
      </c>
      <c r="D10" s="104">
        <v>50</v>
      </c>
      <c r="E10" s="107">
        <v>28373</v>
      </c>
      <c r="F10" s="107">
        <f>D10*1000-E10-H10</f>
        <v>10227</v>
      </c>
      <c r="G10" s="104">
        <v>0</v>
      </c>
      <c r="H10" s="107">
        <v>11400</v>
      </c>
      <c r="I10" s="104">
        <v>0</v>
      </c>
    </row>
    <row r="11" spans="1:9" ht="30.75" thickBot="1">
      <c r="A11" s="105">
        <v>5</v>
      </c>
      <c r="B11" s="106" t="s">
        <v>139</v>
      </c>
      <c r="C11" s="104" t="s">
        <v>137</v>
      </c>
      <c r="D11" s="104">
        <v>25.7</v>
      </c>
      <c r="E11" s="107">
        <v>6204</v>
      </c>
      <c r="F11" s="107">
        <f t="shared" si="0"/>
        <v>19496</v>
      </c>
      <c r="G11" s="104">
        <v>0</v>
      </c>
      <c r="H11" s="104">
        <v>0</v>
      </c>
      <c r="I11" s="104">
        <v>0</v>
      </c>
    </row>
    <row r="12" spans="1:9" ht="15.75" thickBot="1">
      <c r="A12" s="105">
        <v>6</v>
      </c>
      <c r="B12" s="106" t="s">
        <v>140</v>
      </c>
      <c r="C12" s="104">
        <v>22.173999999999999</v>
      </c>
      <c r="D12" s="104">
        <v>19</v>
      </c>
      <c r="E12" s="107">
        <v>6427</v>
      </c>
      <c r="F12" s="107">
        <f>D12*1000-E12-H12</f>
        <v>8573</v>
      </c>
      <c r="G12" s="104" t="s">
        <v>91</v>
      </c>
      <c r="H12" s="107">
        <v>4000</v>
      </c>
      <c r="I12" s="104">
        <v>0</v>
      </c>
    </row>
    <row r="13" spans="1:9" ht="15.75" thickBot="1">
      <c r="A13" s="105">
        <v>7</v>
      </c>
      <c r="B13" s="106" t="s">
        <v>141</v>
      </c>
      <c r="C13" s="104">
        <v>7.41</v>
      </c>
      <c r="D13" s="104">
        <v>7</v>
      </c>
      <c r="E13" s="107">
        <v>6343</v>
      </c>
      <c r="F13" s="107">
        <f t="shared" si="0"/>
        <v>657</v>
      </c>
      <c r="G13" s="104" t="s">
        <v>91</v>
      </c>
      <c r="H13" s="104">
        <v>0</v>
      </c>
      <c r="I13" s="104">
        <v>0</v>
      </c>
    </row>
    <row r="14" spans="1:9" ht="18" customHeight="1" thickBot="1">
      <c r="A14" s="105">
        <v>8</v>
      </c>
      <c r="B14" s="106" t="s">
        <v>142</v>
      </c>
      <c r="C14" s="104">
        <v>4.71</v>
      </c>
      <c r="D14" s="104">
        <v>4</v>
      </c>
      <c r="E14" s="107">
        <v>3137</v>
      </c>
      <c r="F14" s="107">
        <f t="shared" si="0"/>
        <v>863</v>
      </c>
      <c r="G14" s="104" t="s">
        <v>91</v>
      </c>
      <c r="H14" s="104">
        <v>0</v>
      </c>
      <c r="I14" s="104">
        <v>0</v>
      </c>
    </row>
    <row r="16" spans="1:9" ht="56.25" customHeight="1">
      <c r="A16" s="328" t="s">
        <v>343</v>
      </c>
      <c r="B16" s="328"/>
      <c r="C16" s="328"/>
      <c r="D16" s="328"/>
      <c r="E16" s="328"/>
      <c r="F16" s="328"/>
      <c r="G16" s="328"/>
      <c r="H16" s="328"/>
      <c r="I16" s="328"/>
    </row>
  </sheetData>
  <mergeCells count="11">
    <mergeCell ref="A16:I16"/>
    <mergeCell ref="F5:F6"/>
    <mergeCell ref="G5:I5"/>
    <mergeCell ref="A2:I2"/>
    <mergeCell ref="A3:I3"/>
    <mergeCell ref="A5:A6"/>
    <mergeCell ref="B5:B6"/>
    <mergeCell ref="C5:C6"/>
    <mergeCell ref="D5:D6"/>
    <mergeCell ref="E5:E6"/>
    <mergeCell ref="A4:I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2:M21"/>
  <sheetViews>
    <sheetView workbookViewId="0">
      <selection activeCell="Q9" sqref="Q9"/>
    </sheetView>
  </sheetViews>
  <sheetFormatPr defaultRowHeight="12.75"/>
  <cols>
    <col min="1" max="1" width="3.5703125" style="127" customWidth="1"/>
    <col min="2" max="2" width="8.7109375" customWidth="1"/>
    <col min="3" max="3" width="16" customWidth="1"/>
    <col min="4" max="4" width="18.42578125" customWidth="1"/>
    <col min="5" max="5" width="11.28515625" customWidth="1"/>
    <col min="6" max="6" width="11.42578125" customWidth="1"/>
    <col min="7" max="7" width="12.42578125" customWidth="1"/>
    <col min="8" max="8" width="10.42578125" customWidth="1"/>
    <col min="9" max="9" width="22.42578125" customWidth="1"/>
    <col min="10" max="10" width="18.42578125" customWidth="1"/>
  </cols>
  <sheetData>
    <row r="2" spans="1:13" ht="15.75">
      <c r="A2" s="346" t="s">
        <v>318</v>
      </c>
      <c r="B2" s="347"/>
      <c r="C2" s="347"/>
      <c r="D2" s="347"/>
      <c r="E2" s="347"/>
      <c r="F2" s="347"/>
      <c r="G2" s="347"/>
      <c r="H2" s="347"/>
      <c r="I2" s="347"/>
    </row>
    <row r="3" spans="1:13">
      <c r="A3" s="123"/>
    </row>
    <row r="4" spans="1:13" ht="76.5">
      <c r="A4" s="124" t="s">
        <v>128</v>
      </c>
      <c r="B4" s="121" t="s">
        <v>66</v>
      </c>
      <c r="C4" s="121" t="s">
        <v>172</v>
      </c>
      <c r="D4" s="121" t="s">
        <v>168</v>
      </c>
      <c r="E4" s="121" t="s">
        <v>169</v>
      </c>
      <c r="F4" s="154" t="s">
        <v>340</v>
      </c>
      <c r="G4" s="154" t="s">
        <v>332</v>
      </c>
      <c r="H4" s="121" t="s">
        <v>173</v>
      </c>
      <c r="I4" s="121" t="s">
        <v>170</v>
      </c>
      <c r="J4" s="121" t="s">
        <v>171</v>
      </c>
      <c r="K4" s="111"/>
      <c r="L4" s="111"/>
      <c r="M4" s="111"/>
    </row>
    <row r="5" spans="1:13">
      <c r="A5" s="125">
        <v>1</v>
      </c>
      <c r="B5" s="286" t="s">
        <v>68</v>
      </c>
      <c r="C5" s="154" t="s">
        <v>80</v>
      </c>
      <c r="D5" s="148"/>
      <c r="E5" s="148"/>
      <c r="F5" s="148"/>
      <c r="G5" s="148"/>
      <c r="H5" s="152"/>
      <c r="I5" s="148"/>
      <c r="J5" s="154"/>
    </row>
    <row r="6" spans="1:13">
      <c r="A6" s="125">
        <v>2</v>
      </c>
      <c r="B6" s="122" t="s">
        <v>69</v>
      </c>
      <c r="C6" s="121" t="s">
        <v>80</v>
      </c>
      <c r="D6" s="88"/>
      <c r="E6" s="88"/>
      <c r="F6" s="88"/>
      <c r="G6" s="88"/>
      <c r="H6" s="88"/>
      <c r="I6" s="88"/>
      <c r="J6" s="88"/>
    </row>
    <row r="7" spans="1:13" ht="63.75">
      <c r="A7" s="125">
        <v>3</v>
      </c>
      <c r="B7" s="122" t="s">
        <v>60</v>
      </c>
      <c r="C7" s="154" t="s">
        <v>319</v>
      </c>
      <c r="D7" s="154" t="s">
        <v>320</v>
      </c>
      <c r="E7" s="154" t="s">
        <v>321</v>
      </c>
      <c r="F7" s="154" t="s">
        <v>322</v>
      </c>
      <c r="G7" s="148">
        <v>0</v>
      </c>
      <c r="H7" s="148">
        <v>0</v>
      </c>
      <c r="I7" s="154" t="s">
        <v>329</v>
      </c>
      <c r="J7" s="154" t="s">
        <v>323</v>
      </c>
    </row>
    <row r="8" spans="1:13">
      <c r="A8" s="125">
        <v>4</v>
      </c>
      <c r="B8" s="283" t="s">
        <v>70</v>
      </c>
      <c r="C8" s="154" t="s">
        <v>80</v>
      </c>
      <c r="D8" s="149"/>
      <c r="E8" s="150"/>
      <c r="F8" s="150"/>
      <c r="G8" s="284"/>
      <c r="H8" s="285"/>
      <c r="I8" s="150"/>
      <c r="J8" s="150"/>
    </row>
    <row r="9" spans="1:13" ht="114.75">
      <c r="A9" s="125">
        <v>5</v>
      </c>
      <c r="B9" s="153" t="s">
        <v>61</v>
      </c>
      <c r="C9" s="154" t="s">
        <v>324</v>
      </c>
      <c r="D9" s="154" t="s">
        <v>261</v>
      </c>
      <c r="E9" s="154" t="s">
        <v>325</v>
      </c>
      <c r="F9" s="154" t="s">
        <v>326</v>
      </c>
      <c r="G9" s="150">
        <v>0</v>
      </c>
      <c r="H9" s="150">
        <v>0</v>
      </c>
      <c r="I9" s="154" t="s">
        <v>328</v>
      </c>
      <c r="J9" s="154" t="s">
        <v>327</v>
      </c>
    </row>
    <row r="10" spans="1:13" ht="159.75" customHeight="1">
      <c r="A10" s="125">
        <v>6</v>
      </c>
      <c r="B10" s="155" t="s">
        <v>62</v>
      </c>
      <c r="C10" s="154" t="s">
        <v>330</v>
      </c>
      <c r="D10" s="154" t="s">
        <v>331</v>
      </c>
      <c r="E10" s="154" t="s">
        <v>333</v>
      </c>
      <c r="F10" s="154" t="s">
        <v>334</v>
      </c>
      <c r="G10" s="154">
        <v>0</v>
      </c>
      <c r="H10" s="154">
        <v>0</v>
      </c>
      <c r="I10" s="154" t="s">
        <v>335</v>
      </c>
      <c r="J10" s="154" t="s">
        <v>327</v>
      </c>
    </row>
    <row r="11" spans="1:13" ht="89.25">
      <c r="A11" s="125">
        <v>7</v>
      </c>
      <c r="B11" s="283" t="s">
        <v>63</v>
      </c>
      <c r="C11" s="154" t="s">
        <v>336</v>
      </c>
      <c r="D11" s="154" t="s">
        <v>337</v>
      </c>
      <c r="E11" s="154" t="s">
        <v>338</v>
      </c>
      <c r="F11" s="154" t="s">
        <v>339</v>
      </c>
      <c r="G11" s="154">
        <v>0</v>
      </c>
      <c r="H11" s="152">
        <v>0</v>
      </c>
      <c r="I11" s="154" t="s">
        <v>341</v>
      </c>
      <c r="J11" s="154" t="s">
        <v>327</v>
      </c>
    </row>
    <row r="12" spans="1:13">
      <c r="A12" s="125">
        <v>8</v>
      </c>
      <c r="B12" s="283" t="s">
        <v>71</v>
      </c>
      <c r="C12" s="154" t="s">
        <v>80</v>
      </c>
      <c r="D12" s="154"/>
      <c r="E12" s="154"/>
      <c r="F12" s="154"/>
      <c r="G12" s="121"/>
      <c r="H12" s="121"/>
      <c r="I12" s="154"/>
      <c r="J12" s="154"/>
    </row>
    <row r="13" spans="1:13" ht="14.25" customHeight="1">
      <c r="A13" s="128">
        <v>9</v>
      </c>
      <c r="B13" s="125" t="s">
        <v>72</v>
      </c>
      <c r="C13" s="154" t="s">
        <v>80</v>
      </c>
      <c r="D13" s="154"/>
      <c r="E13" s="154"/>
      <c r="F13" s="154"/>
      <c r="G13" s="121"/>
      <c r="H13" s="121"/>
      <c r="I13" s="154"/>
      <c r="J13" s="154"/>
    </row>
    <row r="14" spans="1:13">
      <c r="A14" s="125">
        <v>10</v>
      </c>
      <c r="B14" s="122" t="s">
        <v>73</v>
      </c>
      <c r="C14" s="154" t="s">
        <v>80</v>
      </c>
      <c r="D14" s="154"/>
      <c r="E14" s="154"/>
      <c r="F14" s="154"/>
      <c r="G14" s="121"/>
      <c r="H14" s="152"/>
      <c r="I14" s="154"/>
      <c r="J14" s="154"/>
    </row>
    <row r="15" spans="1:13">
      <c r="A15" s="125">
        <v>11</v>
      </c>
      <c r="B15" s="283" t="s">
        <v>74</v>
      </c>
      <c r="C15" s="154" t="s">
        <v>80</v>
      </c>
      <c r="D15" s="154"/>
      <c r="E15" s="154"/>
      <c r="F15" s="154"/>
      <c r="G15" s="121"/>
      <c r="H15" s="121"/>
      <c r="I15" s="154"/>
      <c r="J15" s="154"/>
    </row>
    <row r="16" spans="1:13">
      <c r="A16" s="128">
        <v>21</v>
      </c>
      <c r="B16" s="122" t="s">
        <v>75</v>
      </c>
      <c r="C16" s="121" t="s">
        <v>87</v>
      </c>
      <c r="D16" s="88"/>
      <c r="E16" s="121"/>
      <c r="F16" s="121"/>
      <c r="G16" s="121"/>
      <c r="H16" s="121"/>
      <c r="I16" s="122"/>
      <c r="J16" s="88"/>
    </row>
    <row r="17" spans="1:1">
      <c r="A17" s="123"/>
    </row>
    <row r="20" spans="1:1">
      <c r="A20" s="123"/>
    </row>
    <row r="21" spans="1:1">
      <c r="A21" s="126"/>
    </row>
  </sheetData>
  <mergeCells count="1">
    <mergeCell ref="A2:I2"/>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Q21"/>
  <sheetViews>
    <sheetView workbookViewId="0"/>
  </sheetViews>
  <sheetFormatPr defaultRowHeight="12.75"/>
  <cols>
    <col min="2" max="2" width="26.42578125" customWidth="1"/>
    <col min="4" max="4" width="6.5703125" customWidth="1"/>
    <col min="5" max="5" width="6.28515625" customWidth="1"/>
    <col min="6" max="6" width="7.42578125" customWidth="1"/>
    <col min="7" max="7" width="5" customWidth="1"/>
    <col min="8" max="8" width="6.5703125" customWidth="1"/>
    <col min="9" max="9" width="4.5703125" customWidth="1"/>
    <col min="10" max="10" width="4.85546875" customWidth="1"/>
    <col min="11" max="11" width="5.140625" customWidth="1"/>
    <col min="12" max="12" width="5.85546875" customWidth="1"/>
    <col min="13" max="13" width="8.140625" customWidth="1"/>
    <col min="14" max="14" width="7.140625" customWidth="1"/>
    <col min="15" max="15" width="6.7109375" customWidth="1"/>
    <col min="16" max="16" width="7.28515625" customWidth="1"/>
    <col min="17" max="17" width="6.28515625" customWidth="1"/>
  </cols>
  <sheetData>
    <row r="1" spans="1:17" ht="15.75" thickBot="1">
      <c r="A1" s="287"/>
      <c r="B1" s="287"/>
      <c r="C1" s="287"/>
      <c r="D1" s="287"/>
      <c r="E1" s="287"/>
      <c r="F1" s="352" t="s">
        <v>294</v>
      </c>
      <c r="G1" s="352"/>
      <c r="H1" s="352"/>
      <c r="I1" s="352"/>
      <c r="J1" s="352"/>
      <c r="K1" s="352"/>
      <c r="L1" s="352"/>
      <c r="M1" s="352"/>
      <c r="N1" s="352"/>
      <c r="O1" s="352"/>
      <c r="P1" s="352"/>
      <c r="Q1" s="287"/>
    </row>
    <row r="2" spans="1:17" ht="15.75" customHeight="1" thickBot="1">
      <c r="A2" s="353" t="s">
        <v>64</v>
      </c>
      <c r="B2" s="354"/>
      <c r="C2" s="355" t="s">
        <v>65</v>
      </c>
      <c r="D2" s="288"/>
      <c r="E2" s="288"/>
      <c r="F2" s="288"/>
      <c r="G2" s="288"/>
      <c r="H2" s="288"/>
      <c r="I2" s="288"/>
      <c r="J2" s="288"/>
      <c r="K2" s="288"/>
      <c r="L2" s="288"/>
      <c r="M2" s="288"/>
      <c r="N2" s="288"/>
      <c r="O2" s="288"/>
      <c r="P2" s="288"/>
      <c r="Q2" s="296"/>
    </row>
    <row r="3" spans="1:17" ht="15.75" thickBot="1">
      <c r="A3" s="358" t="s">
        <v>295</v>
      </c>
      <c r="B3" s="359"/>
      <c r="C3" s="356"/>
      <c r="D3" s="350" t="s">
        <v>300</v>
      </c>
      <c r="E3" s="360" t="s">
        <v>66</v>
      </c>
      <c r="F3" s="361"/>
      <c r="G3" s="361"/>
      <c r="H3" s="361"/>
      <c r="I3" s="361"/>
      <c r="J3" s="361"/>
      <c r="K3" s="361"/>
      <c r="L3" s="361"/>
      <c r="M3" s="361"/>
      <c r="N3" s="361"/>
      <c r="O3" s="361"/>
      <c r="P3" s="362"/>
      <c r="Q3" s="292" t="s">
        <v>296</v>
      </c>
    </row>
    <row r="4" spans="1:17" ht="15.75" thickBot="1">
      <c r="A4" s="363" t="s">
        <v>67</v>
      </c>
      <c r="B4" s="364"/>
      <c r="C4" s="357"/>
      <c r="D4" s="351"/>
      <c r="E4" s="299" t="s">
        <v>68</v>
      </c>
      <c r="F4" s="299" t="s">
        <v>69</v>
      </c>
      <c r="G4" s="299" t="s">
        <v>60</v>
      </c>
      <c r="H4" s="299" t="s">
        <v>70</v>
      </c>
      <c r="I4" s="299" t="s">
        <v>61</v>
      </c>
      <c r="J4" s="299" t="s">
        <v>62</v>
      </c>
      <c r="K4" s="299" t="s">
        <v>63</v>
      </c>
      <c r="L4" s="299" t="s">
        <v>71</v>
      </c>
      <c r="M4" s="299" t="s">
        <v>72</v>
      </c>
      <c r="N4" s="299" t="s">
        <v>73</v>
      </c>
      <c r="O4" s="299" t="s">
        <v>74</v>
      </c>
      <c r="P4" s="300" t="s">
        <v>75</v>
      </c>
      <c r="Q4" s="301" t="s">
        <v>76</v>
      </c>
    </row>
    <row r="5" spans="1:17" ht="15.75" customHeight="1" thickBot="1">
      <c r="A5" s="348" t="s">
        <v>77</v>
      </c>
      <c r="B5" s="349"/>
      <c r="C5" s="290" t="s">
        <v>78</v>
      </c>
      <c r="D5" s="289" t="s">
        <v>79</v>
      </c>
      <c r="E5" s="291" t="s">
        <v>91</v>
      </c>
      <c r="F5" s="291" t="s">
        <v>91</v>
      </c>
      <c r="G5" s="291" t="s">
        <v>91</v>
      </c>
      <c r="H5" s="291" t="s">
        <v>91</v>
      </c>
      <c r="I5" s="291">
        <v>5</v>
      </c>
      <c r="J5" s="291">
        <v>1</v>
      </c>
      <c r="K5" s="291" t="s">
        <v>91</v>
      </c>
      <c r="L5" s="291" t="s">
        <v>91</v>
      </c>
      <c r="M5" s="291" t="s">
        <v>91</v>
      </c>
      <c r="N5" s="291" t="s">
        <v>91</v>
      </c>
      <c r="O5" s="291" t="s">
        <v>91</v>
      </c>
      <c r="P5" s="294" t="s">
        <v>91</v>
      </c>
      <c r="Q5" s="297">
        <v>6</v>
      </c>
    </row>
    <row r="6" spans="1:17" ht="15.75" customHeight="1" thickBot="1">
      <c r="A6" s="348" t="s">
        <v>81</v>
      </c>
      <c r="B6" s="349"/>
      <c r="C6" s="290" t="s">
        <v>78</v>
      </c>
      <c r="D6" s="289" t="s">
        <v>79</v>
      </c>
      <c r="E6" s="291" t="s">
        <v>91</v>
      </c>
      <c r="F6" s="291" t="s">
        <v>91</v>
      </c>
      <c r="G6" s="291" t="s">
        <v>91</v>
      </c>
      <c r="H6" s="291" t="s">
        <v>91</v>
      </c>
      <c r="I6" s="291" t="s">
        <v>91</v>
      </c>
      <c r="J6" s="291" t="s">
        <v>91</v>
      </c>
      <c r="K6" s="291" t="s">
        <v>91</v>
      </c>
      <c r="L6" s="291" t="s">
        <v>91</v>
      </c>
      <c r="M6" s="291">
        <v>2</v>
      </c>
      <c r="N6" s="291" t="s">
        <v>91</v>
      </c>
      <c r="O6" s="291" t="s">
        <v>91</v>
      </c>
      <c r="P6" s="294" t="s">
        <v>91</v>
      </c>
      <c r="Q6" s="297">
        <v>2</v>
      </c>
    </row>
    <row r="7" spans="1:17" ht="15" customHeight="1" thickBot="1">
      <c r="A7" s="348" t="s">
        <v>82</v>
      </c>
      <c r="B7" s="349"/>
      <c r="C7" s="290" t="s">
        <v>78</v>
      </c>
      <c r="D7" s="289" t="s">
        <v>79</v>
      </c>
      <c r="E7" s="291">
        <v>29</v>
      </c>
      <c r="F7" s="291">
        <v>23</v>
      </c>
      <c r="G7" s="291">
        <v>33</v>
      </c>
      <c r="H7" s="291">
        <v>32</v>
      </c>
      <c r="I7" s="291">
        <v>35</v>
      </c>
      <c r="J7" s="291">
        <v>30</v>
      </c>
      <c r="K7" s="291">
        <v>40</v>
      </c>
      <c r="L7" s="291">
        <v>31</v>
      </c>
      <c r="M7" s="291">
        <v>17</v>
      </c>
      <c r="N7" s="291">
        <v>24</v>
      </c>
      <c r="O7" s="291">
        <v>10</v>
      </c>
      <c r="P7" s="294">
        <v>1</v>
      </c>
      <c r="Q7" s="297">
        <v>305</v>
      </c>
    </row>
    <row r="8" spans="1:17" ht="15.75" thickBot="1">
      <c r="A8" s="348" t="s">
        <v>83</v>
      </c>
      <c r="B8" s="349"/>
      <c r="C8" s="290" t="s">
        <v>78</v>
      </c>
      <c r="D8" s="289" t="s">
        <v>79</v>
      </c>
      <c r="E8" s="291" t="s">
        <v>91</v>
      </c>
      <c r="F8" s="291" t="s">
        <v>91</v>
      </c>
      <c r="G8" s="291">
        <v>4</v>
      </c>
      <c r="H8" s="291">
        <v>3</v>
      </c>
      <c r="I8" s="291" t="s">
        <v>91</v>
      </c>
      <c r="J8" s="291">
        <v>2</v>
      </c>
      <c r="K8" s="291" t="s">
        <v>91</v>
      </c>
      <c r="L8" s="291">
        <v>2</v>
      </c>
      <c r="M8" s="291">
        <v>7</v>
      </c>
      <c r="N8" s="291">
        <v>1</v>
      </c>
      <c r="O8" s="291">
        <v>3</v>
      </c>
      <c r="P8" s="294" t="s">
        <v>91</v>
      </c>
      <c r="Q8" s="297">
        <v>22</v>
      </c>
    </row>
    <row r="9" spans="1:17" ht="15.75" thickBot="1">
      <c r="A9" s="348" t="s">
        <v>84</v>
      </c>
      <c r="B9" s="349"/>
      <c r="C9" s="290" t="s">
        <v>78</v>
      </c>
      <c r="D9" s="289" t="s">
        <v>79</v>
      </c>
      <c r="E9" s="291">
        <v>18</v>
      </c>
      <c r="F9" s="291">
        <v>33</v>
      </c>
      <c r="G9" s="291">
        <v>2</v>
      </c>
      <c r="H9" s="291">
        <v>6</v>
      </c>
      <c r="I9" s="291">
        <v>4</v>
      </c>
      <c r="J9" s="291">
        <v>14</v>
      </c>
      <c r="K9" s="291">
        <v>2</v>
      </c>
      <c r="L9" s="291">
        <v>18</v>
      </c>
      <c r="M9" s="291">
        <v>2</v>
      </c>
      <c r="N9" s="291">
        <v>2</v>
      </c>
      <c r="O9" s="291">
        <v>1</v>
      </c>
      <c r="P9" s="294" t="s">
        <v>91</v>
      </c>
      <c r="Q9" s="297">
        <v>102</v>
      </c>
    </row>
    <row r="10" spans="1:17" ht="14.25" customHeight="1" thickBot="1">
      <c r="A10" s="348" t="s">
        <v>85</v>
      </c>
      <c r="B10" s="349"/>
      <c r="C10" s="290" t="s">
        <v>78</v>
      </c>
      <c r="D10" s="289" t="s">
        <v>79</v>
      </c>
      <c r="E10" s="291" t="s">
        <v>91</v>
      </c>
      <c r="F10" s="291" t="s">
        <v>91</v>
      </c>
      <c r="G10" s="291" t="s">
        <v>91</v>
      </c>
      <c r="H10" s="291" t="s">
        <v>91</v>
      </c>
      <c r="I10" s="291">
        <v>5</v>
      </c>
      <c r="J10" s="291">
        <v>1</v>
      </c>
      <c r="K10" s="291" t="s">
        <v>91</v>
      </c>
      <c r="L10" s="291" t="s">
        <v>91</v>
      </c>
      <c r="M10" s="291" t="s">
        <v>91</v>
      </c>
      <c r="N10" s="291" t="s">
        <v>91</v>
      </c>
      <c r="O10" s="291" t="s">
        <v>91</v>
      </c>
      <c r="P10" s="294" t="s">
        <v>91</v>
      </c>
      <c r="Q10" s="297">
        <v>6</v>
      </c>
    </row>
    <row r="11" spans="1:17" ht="14.25" customHeight="1" thickBot="1">
      <c r="A11" s="348" t="s">
        <v>86</v>
      </c>
      <c r="B11" s="349"/>
      <c r="C11" s="290" t="s">
        <v>78</v>
      </c>
      <c r="D11" s="289" t="s">
        <v>79</v>
      </c>
      <c r="E11" s="291" t="s">
        <v>91</v>
      </c>
      <c r="F11" s="291" t="s">
        <v>91</v>
      </c>
      <c r="G11" s="291" t="s">
        <v>91</v>
      </c>
      <c r="H11" s="291" t="s">
        <v>91</v>
      </c>
      <c r="I11" s="291" t="s">
        <v>91</v>
      </c>
      <c r="J11" s="291" t="s">
        <v>91</v>
      </c>
      <c r="K11" s="291" t="s">
        <v>91</v>
      </c>
      <c r="L11" s="291" t="s">
        <v>91</v>
      </c>
      <c r="M11" s="291">
        <v>2</v>
      </c>
      <c r="N11" s="291" t="s">
        <v>91</v>
      </c>
      <c r="O11" s="291" t="s">
        <v>91</v>
      </c>
      <c r="P11" s="294" t="s">
        <v>91</v>
      </c>
      <c r="Q11" s="297">
        <v>2</v>
      </c>
    </row>
    <row r="12" spans="1:17" ht="13.5" customHeight="1" thickBot="1">
      <c r="A12" s="348" t="s">
        <v>297</v>
      </c>
      <c r="B12" s="349"/>
      <c r="C12" s="290" t="s">
        <v>78</v>
      </c>
      <c r="D12" s="289" t="s">
        <v>79</v>
      </c>
      <c r="E12" s="291">
        <v>17</v>
      </c>
      <c r="F12" s="291">
        <v>7</v>
      </c>
      <c r="G12" s="291">
        <v>23</v>
      </c>
      <c r="H12" s="291">
        <v>25</v>
      </c>
      <c r="I12" s="291">
        <v>16</v>
      </c>
      <c r="J12" s="291">
        <v>20</v>
      </c>
      <c r="K12" s="291">
        <v>14</v>
      </c>
      <c r="L12" s="291">
        <v>17</v>
      </c>
      <c r="M12" s="291">
        <v>23</v>
      </c>
      <c r="N12" s="291">
        <v>12</v>
      </c>
      <c r="O12" s="291">
        <v>16</v>
      </c>
      <c r="P12" s="294">
        <v>1</v>
      </c>
      <c r="Q12" s="297">
        <v>191</v>
      </c>
    </row>
    <row r="13" spans="1:17" ht="15" customHeight="1" thickBot="1">
      <c r="A13" s="348" t="s">
        <v>298</v>
      </c>
      <c r="B13" s="349"/>
      <c r="C13" s="290" t="s">
        <v>78</v>
      </c>
      <c r="D13" s="289" t="s">
        <v>79</v>
      </c>
      <c r="E13" s="291" t="s">
        <v>91</v>
      </c>
      <c r="F13" s="291" t="s">
        <v>91</v>
      </c>
      <c r="G13" s="291" t="s">
        <v>91</v>
      </c>
      <c r="H13" s="291" t="s">
        <v>91</v>
      </c>
      <c r="I13" s="291">
        <v>12</v>
      </c>
      <c r="J13" s="291">
        <v>3</v>
      </c>
      <c r="K13" s="291" t="s">
        <v>91</v>
      </c>
      <c r="L13" s="291" t="s">
        <v>91</v>
      </c>
      <c r="M13" s="291" t="s">
        <v>91</v>
      </c>
      <c r="N13" s="291" t="s">
        <v>91</v>
      </c>
      <c r="O13" s="291" t="s">
        <v>91</v>
      </c>
      <c r="P13" s="294" t="s">
        <v>91</v>
      </c>
      <c r="Q13" s="297">
        <v>15</v>
      </c>
    </row>
    <row r="14" spans="1:17" ht="14.25" customHeight="1" thickBot="1">
      <c r="A14" s="348" t="s">
        <v>299</v>
      </c>
      <c r="B14" s="349"/>
      <c r="C14" s="290" t="s">
        <v>78</v>
      </c>
      <c r="D14" s="289" t="s">
        <v>79</v>
      </c>
      <c r="E14" s="291" t="s">
        <v>91</v>
      </c>
      <c r="F14" s="291" t="s">
        <v>91</v>
      </c>
      <c r="G14" s="291" t="s">
        <v>91</v>
      </c>
      <c r="H14" s="291" t="s">
        <v>91</v>
      </c>
      <c r="I14" s="291" t="s">
        <v>91</v>
      </c>
      <c r="J14" s="291" t="s">
        <v>91</v>
      </c>
      <c r="K14" s="291" t="s">
        <v>91</v>
      </c>
      <c r="L14" s="291" t="s">
        <v>91</v>
      </c>
      <c r="M14" s="291">
        <v>2</v>
      </c>
      <c r="N14" s="291" t="s">
        <v>91</v>
      </c>
      <c r="O14" s="291" t="s">
        <v>91</v>
      </c>
      <c r="P14" s="294" t="s">
        <v>91</v>
      </c>
      <c r="Q14" s="297">
        <v>2</v>
      </c>
    </row>
    <row r="15" spans="1:17" ht="15.75" thickBot="1">
      <c r="A15" s="348" t="s">
        <v>88</v>
      </c>
      <c r="B15" s="349"/>
      <c r="C15" s="290" t="s">
        <v>78</v>
      </c>
      <c r="D15" s="289" t="s">
        <v>79</v>
      </c>
      <c r="E15" s="291">
        <v>1</v>
      </c>
      <c r="F15" s="291">
        <v>1</v>
      </c>
      <c r="G15" s="291" t="s">
        <v>91</v>
      </c>
      <c r="H15" s="291" t="s">
        <v>91</v>
      </c>
      <c r="I15" s="291">
        <v>5</v>
      </c>
      <c r="J15" s="291" t="s">
        <v>91</v>
      </c>
      <c r="K15" s="291">
        <v>6</v>
      </c>
      <c r="L15" s="291">
        <v>7</v>
      </c>
      <c r="M15" s="291">
        <v>12</v>
      </c>
      <c r="N15" s="291">
        <v>8</v>
      </c>
      <c r="O15" s="291">
        <v>12</v>
      </c>
      <c r="P15" s="294" t="s">
        <v>91</v>
      </c>
      <c r="Q15" s="297">
        <v>52</v>
      </c>
    </row>
    <row r="16" spans="1:17" ht="15.75" thickBot="1">
      <c r="A16" s="348" t="s">
        <v>89</v>
      </c>
      <c r="B16" s="349"/>
      <c r="C16" s="290" t="s">
        <v>78</v>
      </c>
      <c r="D16" s="289" t="s">
        <v>79</v>
      </c>
      <c r="E16" s="291" t="s">
        <v>91</v>
      </c>
      <c r="F16" s="291">
        <v>15</v>
      </c>
      <c r="G16" s="291" t="s">
        <v>91</v>
      </c>
      <c r="H16" s="291" t="s">
        <v>91</v>
      </c>
      <c r="I16" s="291">
        <v>17</v>
      </c>
      <c r="J16" s="291" t="s">
        <v>91</v>
      </c>
      <c r="K16" s="291" t="s">
        <v>91</v>
      </c>
      <c r="L16" s="291" t="s">
        <v>91</v>
      </c>
      <c r="M16" s="291" t="s">
        <v>91</v>
      </c>
      <c r="N16" s="291" t="s">
        <v>91</v>
      </c>
      <c r="O16" s="291" t="s">
        <v>91</v>
      </c>
      <c r="P16" s="294" t="s">
        <v>91</v>
      </c>
      <c r="Q16" s="297">
        <v>32</v>
      </c>
    </row>
    <row r="17" spans="1:17" ht="15" customHeight="1" thickBot="1">
      <c r="A17" s="348" t="s">
        <v>90</v>
      </c>
      <c r="B17" s="349"/>
      <c r="C17" s="290" t="s">
        <v>78</v>
      </c>
      <c r="D17" s="289" t="s">
        <v>79</v>
      </c>
      <c r="E17" s="291">
        <v>7</v>
      </c>
      <c r="F17" s="291">
        <v>60</v>
      </c>
      <c r="G17" s="291">
        <v>56</v>
      </c>
      <c r="H17" s="291">
        <v>48</v>
      </c>
      <c r="I17" s="291">
        <v>59</v>
      </c>
      <c r="J17" s="291">
        <v>6</v>
      </c>
      <c r="K17" s="291">
        <v>25</v>
      </c>
      <c r="L17" s="291">
        <v>16</v>
      </c>
      <c r="M17" s="291">
        <v>14</v>
      </c>
      <c r="N17" s="291">
        <v>5</v>
      </c>
      <c r="O17" s="291">
        <v>5</v>
      </c>
      <c r="P17" s="294">
        <v>5</v>
      </c>
      <c r="Q17" s="297">
        <v>306</v>
      </c>
    </row>
    <row r="18" spans="1:17" ht="15.75" thickBot="1">
      <c r="A18" s="348"/>
      <c r="B18" s="349"/>
      <c r="C18" s="290"/>
      <c r="D18" s="289"/>
      <c r="E18" s="293"/>
      <c r="F18" s="293"/>
      <c r="G18" s="293"/>
      <c r="H18" s="293"/>
      <c r="I18" s="293"/>
      <c r="J18" s="293"/>
      <c r="K18" s="293"/>
      <c r="L18" s="293"/>
      <c r="M18" s="293"/>
      <c r="N18" s="293"/>
      <c r="O18" s="293"/>
      <c r="P18" s="295"/>
      <c r="Q18" s="298"/>
    </row>
    <row r="19" spans="1:17" ht="15">
      <c r="A19" s="287"/>
    </row>
    <row r="20" spans="1:17">
      <c r="A20" t="s">
        <v>260</v>
      </c>
    </row>
    <row r="21" spans="1:17" ht="15">
      <c r="A21" s="287"/>
    </row>
  </sheetData>
  <mergeCells count="21">
    <mergeCell ref="F1:P1"/>
    <mergeCell ref="A2:B2"/>
    <mergeCell ref="C2:C4"/>
    <mergeCell ref="A3:B3"/>
    <mergeCell ref="E3:P3"/>
    <mergeCell ref="A4:B4"/>
    <mergeCell ref="A15:B15"/>
    <mergeCell ref="A16:B16"/>
    <mergeCell ref="A17:B17"/>
    <mergeCell ref="A18:B18"/>
    <mergeCell ref="D3:D4"/>
    <mergeCell ref="A10:B10"/>
    <mergeCell ref="A11:B11"/>
    <mergeCell ref="A12:B12"/>
    <mergeCell ref="A13:B13"/>
    <mergeCell ref="A14:B14"/>
    <mergeCell ref="A5:B5"/>
    <mergeCell ref="A6:B6"/>
    <mergeCell ref="A7:B7"/>
    <mergeCell ref="A8:B8"/>
    <mergeCell ref="A9:B9"/>
  </mergeCells>
  <phoneticPr fontId="6" type="noConversion"/>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H8"/>
  <sheetViews>
    <sheetView workbookViewId="0">
      <selection sqref="A1:H2"/>
    </sheetView>
  </sheetViews>
  <sheetFormatPr defaultRowHeight="12.75"/>
  <cols>
    <col min="1" max="1" width="5.7109375" customWidth="1"/>
    <col min="2" max="2" width="7" customWidth="1"/>
    <col min="3" max="3" width="18.7109375" customWidth="1"/>
    <col min="4" max="4" width="20.85546875" customWidth="1"/>
    <col min="5" max="5" width="18.140625" customWidth="1"/>
    <col min="6" max="6" width="17.42578125" customWidth="1"/>
    <col min="7" max="7" width="25" customWidth="1"/>
    <col min="8" max="8" width="19" customWidth="1"/>
  </cols>
  <sheetData>
    <row r="1" spans="1:8">
      <c r="A1" s="373" t="s">
        <v>346</v>
      </c>
      <c r="B1" s="328"/>
      <c r="C1" s="328"/>
      <c r="D1" s="328"/>
      <c r="E1" s="328"/>
      <c r="F1" s="328"/>
      <c r="G1" s="328"/>
      <c r="H1" s="328"/>
    </row>
    <row r="2" spans="1:8">
      <c r="A2" s="328"/>
      <c r="B2" s="328"/>
      <c r="C2" s="328"/>
      <c r="D2" s="328"/>
      <c r="E2" s="328"/>
      <c r="F2" s="328"/>
      <c r="G2" s="328"/>
      <c r="H2" s="328"/>
    </row>
    <row r="3" spans="1:8" ht="15.75">
      <c r="A3" s="114"/>
    </row>
    <row r="4" spans="1:8" ht="13.5" thickBot="1"/>
    <row r="5" spans="1:8" ht="31.5">
      <c r="A5" s="374" t="s">
        <v>92</v>
      </c>
      <c r="B5" s="376" t="s">
        <v>93</v>
      </c>
      <c r="C5" s="374" t="s">
        <v>94</v>
      </c>
      <c r="D5" s="374" t="s">
        <v>95</v>
      </c>
      <c r="E5" s="374" t="s">
        <v>127</v>
      </c>
      <c r="F5" s="374" t="s">
        <v>96</v>
      </c>
      <c r="G5" s="89" t="s">
        <v>97</v>
      </c>
      <c r="H5" s="374" t="s">
        <v>99</v>
      </c>
    </row>
    <row r="6" spans="1:8" ht="16.5" thickBot="1">
      <c r="A6" s="375"/>
      <c r="B6" s="377"/>
      <c r="C6" s="375"/>
      <c r="D6" s="375"/>
      <c r="E6" s="375"/>
      <c r="F6" s="375"/>
      <c r="G6" s="151" t="s">
        <v>98</v>
      </c>
      <c r="H6" s="375"/>
    </row>
    <row r="7" spans="1:8" ht="25.5">
      <c r="A7" s="369">
        <v>1</v>
      </c>
      <c r="B7" s="369">
        <v>1</v>
      </c>
      <c r="C7" s="85" t="s">
        <v>100</v>
      </c>
      <c r="D7" s="365" t="s">
        <v>102</v>
      </c>
      <c r="E7" s="365" t="s">
        <v>103</v>
      </c>
      <c r="F7" s="371" t="s">
        <v>104</v>
      </c>
      <c r="G7" s="365" t="s">
        <v>315</v>
      </c>
      <c r="H7" s="367" t="s">
        <v>91</v>
      </c>
    </row>
    <row r="8" spans="1:8" ht="48" customHeight="1" thickBot="1">
      <c r="A8" s="370"/>
      <c r="B8" s="370"/>
      <c r="C8" s="86" t="s">
        <v>101</v>
      </c>
      <c r="D8" s="366"/>
      <c r="E8" s="366"/>
      <c r="F8" s="372"/>
      <c r="G8" s="366"/>
      <c r="H8" s="368"/>
    </row>
  </sheetData>
  <mergeCells count="15">
    <mergeCell ref="A1:H2"/>
    <mergeCell ref="A5:A6"/>
    <mergeCell ref="B5:B6"/>
    <mergeCell ref="C5:C6"/>
    <mergeCell ref="D5:D6"/>
    <mergeCell ref="E5:E6"/>
    <mergeCell ref="F5:F6"/>
    <mergeCell ref="H5:H6"/>
    <mergeCell ref="G7:G8"/>
    <mergeCell ref="H7:H8"/>
    <mergeCell ref="A7:A8"/>
    <mergeCell ref="B7:B8"/>
    <mergeCell ref="D7:D8"/>
    <mergeCell ref="E7:E8"/>
    <mergeCell ref="F7:F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vt:i4>
      </vt:variant>
    </vt:vector>
  </HeadingPairs>
  <TitlesOfParts>
    <vt:vector size="12" baseType="lpstr">
      <vt:lpstr>Информация за 2015 год</vt:lpstr>
      <vt:lpstr>Баланс эл.мощности</vt:lpstr>
      <vt:lpstr>Баланс эл. энергии</vt:lpstr>
      <vt:lpstr>Потери в сети</vt:lpstr>
      <vt:lpstr>Затраты на потери</vt:lpstr>
      <vt:lpstr>Техническое состояние сетей</vt:lpstr>
      <vt:lpstr>Техническое состояние сетей </vt:lpstr>
      <vt:lpstr>План ремонта оборудования </vt:lpstr>
      <vt:lpstr>Заявки на тех.присоединение</vt:lpstr>
      <vt:lpstr>мероприятия по снижению потерь</vt:lpstr>
      <vt:lpstr>инвест программы</vt:lpstr>
      <vt:lpstr>'Баланс эл. энергии'!Область_печати</vt:lpstr>
    </vt:vector>
  </TitlesOfParts>
  <Company>сеы</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StakheevaNV</cp:lastModifiedBy>
  <cp:lastPrinted>2016-02-04T06:27:04Z</cp:lastPrinted>
  <dcterms:created xsi:type="dcterms:W3CDTF">2010-09-10T08:26:54Z</dcterms:created>
  <dcterms:modified xsi:type="dcterms:W3CDTF">2016-06-16T10:10:54Z</dcterms:modified>
</cp:coreProperties>
</file>