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4235" windowHeight="8640" tabRatio="956"/>
  </bookViews>
  <sheets>
    <sheet name="Информация за 2017 год" sheetId="10" r:id="rId1"/>
    <sheet name="Баланс эл.мощности" sheetId="1" r:id="rId2"/>
    <sheet name="Баланс эл. энергии" sheetId="6" r:id="rId3"/>
    <sheet name="Потери в сети" sheetId="7" r:id="rId4"/>
    <sheet name="Затраты на потери" sheetId="2" r:id="rId5"/>
    <sheet name="Объем свободной мощности" sheetId="5" r:id="rId6"/>
    <sheet name="Аварийные отключения" sheetId="9" r:id="rId7"/>
    <sheet name="Величина резервируемой мощности" sheetId="12" r:id="rId8"/>
    <sheet name="План ремонта оборудования " sheetId="3" r:id="rId9"/>
    <sheet name="Заявки на тех.присоединение" sheetId="4" r:id="rId10"/>
    <sheet name="мероприятия по снижению потерь" sheetId="8" r:id="rId11"/>
    <sheet name="инвест программы" sheetId="11" r:id="rId12"/>
  </sheets>
  <externalReferences>
    <externalReference r:id="rId13"/>
    <externalReference r:id="rId14"/>
  </externalReferences>
  <definedNames>
    <definedName name="_GoBack" localSheetId="8">'План ремонта оборудования '!$P$15</definedName>
    <definedName name="_xlnm.Print_Area" localSheetId="2">'Баланс эл. энергии'!$A$2:$I$29</definedName>
    <definedName name="_xlnm.Print_Area" localSheetId="1">'Баланс эл.мощности'!#REF!</definedName>
    <definedName name="_xlnm.Print_Area" localSheetId="3">'Потери в сети'!#REF!</definedName>
  </definedNames>
  <calcPr calcId="145621"/>
</workbook>
</file>

<file path=xl/calcChain.xml><?xml version="1.0" encoding="utf-8"?>
<calcChain xmlns="http://schemas.openxmlformats.org/spreadsheetml/2006/main">
  <c r="E26" i="1"/>
  <c r="E28"/>
  <c r="E18"/>
  <c r="E17"/>
  <c r="E16"/>
  <c r="H18"/>
  <c r="I18"/>
  <c r="F18"/>
  <c r="C9" i="2" l="1"/>
  <c r="D32"/>
  <c r="C32"/>
  <c r="D31"/>
  <c r="C31"/>
  <c r="E31" s="1"/>
  <c r="E30"/>
  <c r="B30"/>
  <c r="B31" s="1"/>
  <c r="D29"/>
  <c r="C29"/>
  <c r="E28"/>
  <c r="B28"/>
  <c r="B29" s="1"/>
  <c r="D27"/>
  <c r="C27"/>
  <c r="E26"/>
  <c r="B26"/>
  <c r="B27" s="1"/>
  <c r="D25"/>
  <c r="C25"/>
  <c r="E24"/>
  <c r="B24"/>
  <c r="B25" s="1"/>
  <c r="D23"/>
  <c r="C23"/>
  <c r="E22"/>
  <c r="B22"/>
  <c r="B23" s="1"/>
  <c r="D21"/>
  <c r="C21"/>
  <c r="E20"/>
  <c r="B20"/>
  <c r="B21" s="1"/>
  <c r="D19"/>
  <c r="C19"/>
  <c r="E18"/>
  <c r="B18"/>
  <c r="B19" s="1"/>
  <c r="D17"/>
  <c r="C17"/>
  <c r="E16"/>
  <c r="B16"/>
  <c r="B17" s="1"/>
  <c r="D15"/>
  <c r="C15"/>
  <c r="E15" s="1"/>
  <c r="B15"/>
  <c r="E14"/>
  <c r="B14"/>
  <c r="D13"/>
  <c r="C13"/>
  <c r="E13" s="1"/>
  <c r="E12"/>
  <c r="B12"/>
  <c r="B13" s="1"/>
  <c r="D11"/>
  <c r="C11"/>
  <c r="E10"/>
  <c r="B10"/>
  <c r="B11" s="1"/>
  <c r="D9"/>
  <c r="E8"/>
  <c r="B8"/>
  <c r="B9" s="1"/>
  <c r="E23" l="1"/>
  <c r="E29"/>
  <c r="E27"/>
  <c r="E21"/>
  <c r="E19"/>
  <c r="E32"/>
  <c r="E11"/>
  <c r="C33"/>
  <c r="E17"/>
  <c r="E25"/>
  <c r="D33"/>
  <c r="D34" s="1"/>
  <c r="C34"/>
  <c r="B33"/>
  <c r="B32"/>
  <c r="E9"/>
  <c r="G28" i="6"/>
  <c r="E26"/>
  <c r="E21"/>
  <c r="E17"/>
  <c r="E29" s="1"/>
  <c r="E16"/>
  <c r="E7" s="1"/>
  <c r="I8"/>
  <c r="I7" s="1"/>
  <c r="I18" s="1"/>
  <c r="H8"/>
  <c r="G8"/>
  <c r="G7" s="1"/>
  <c r="F8"/>
  <c r="H7"/>
  <c r="H18" s="1"/>
  <c r="E33" i="2" l="1"/>
  <c r="J34" s="1"/>
  <c r="I20" i="6"/>
  <c r="I28" s="1"/>
  <c r="B34" i="2"/>
  <c r="E18" i="6"/>
  <c r="H20"/>
  <c r="H28" s="1"/>
  <c r="F7"/>
  <c r="F20" l="1"/>
  <c r="F28" s="1"/>
  <c r="F18"/>
  <c r="A1" i="1" l="1"/>
  <c r="B1"/>
  <c r="G25" i="7" l="1"/>
  <c r="H11"/>
  <c r="G11"/>
  <c r="F11"/>
  <c r="F25" s="1"/>
  <c r="E11"/>
  <c r="E25" s="1"/>
  <c r="B1"/>
  <c r="A1"/>
  <c r="H25" l="1"/>
  <c r="I25" s="1"/>
  <c r="J21" i="6"/>
  <c r="J17"/>
  <c r="J16"/>
  <c r="J7" s="1"/>
  <c r="V8"/>
  <c r="V7" s="1"/>
  <c r="U8"/>
  <c r="S8"/>
  <c r="S7" s="1"/>
  <c r="R8"/>
  <c r="R7" s="1"/>
  <c r="Q8"/>
  <c r="Q7" s="1"/>
  <c r="P8"/>
  <c r="P7" s="1"/>
  <c r="N8"/>
  <c r="N7" s="1"/>
  <c r="N18" s="1"/>
  <c r="M8"/>
  <c r="M7" s="1"/>
  <c r="L8"/>
  <c r="L7" s="1"/>
  <c r="K8"/>
  <c r="K7" s="1"/>
  <c r="O7"/>
  <c r="B1"/>
  <c r="A1"/>
  <c r="J29" l="1"/>
  <c r="X13"/>
  <c r="X8" s="1"/>
  <c r="W16"/>
  <c r="J18"/>
  <c r="X26"/>
  <c r="X16"/>
  <c r="W11"/>
  <c r="W8" s="1"/>
  <c r="V26"/>
  <c r="V28" s="1"/>
  <c r="N20"/>
  <c r="N28" s="1"/>
  <c r="K20"/>
  <c r="K28" s="1"/>
  <c r="K18"/>
  <c r="U16"/>
  <c r="W21"/>
  <c r="X21"/>
  <c r="M20"/>
  <c r="M28" s="1"/>
  <c r="M18"/>
  <c r="U26"/>
  <c r="L26"/>
  <c r="W26"/>
  <c r="L28" i="1"/>
  <c r="J26"/>
  <c r="J21"/>
  <c r="K20"/>
  <c r="K28" s="1"/>
  <c r="J17"/>
  <c r="J16"/>
  <c r="J7" s="1"/>
  <c r="N8"/>
  <c r="N7" s="1"/>
  <c r="M8"/>
  <c r="M7" s="1"/>
  <c r="M20" s="1"/>
  <c r="M28" s="1"/>
  <c r="L8"/>
  <c r="L7" s="1"/>
  <c r="K8"/>
  <c r="K7" s="1"/>
  <c r="K18" s="1"/>
  <c r="W7" i="6" l="1"/>
  <c r="X7"/>
  <c r="J18" i="1"/>
  <c r="N18"/>
  <c r="N20"/>
  <c r="N28" s="1"/>
  <c r="J28"/>
  <c r="M18"/>
  <c r="X17" i="6"/>
  <c r="T16"/>
  <c r="T7" s="1"/>
  <c r="U7"/>
  <c r="T21"/>
  <c r="W17"/>
  <c r="L28"/>
  <c r="J26"/>
  <c r="T26"/>
  <c r="U17"/>
  <c r="X20" l="1"/>
  <c r="X28" s="1"/>
  <c r="X18"/>
  <c r="W18"/>
  <c r="W20"/>
  <c r="W28" s="1"/>
  <c r="T17"/>
  <c r="T29" s="1"/>
  <c r="U18"/>
  <c r="U20"/>
  <c r="U28" s="1"/>
  <c r="F12" i="5"/>
  <c r="F10"/>
  <c r="F9"/>
  <c r="F14"/>
  <c r="F13"/>
  <c r="F11"/>
  <c r="F8"/>
  <c r="F7"/>
  <c r="T18" i="6" l="1"/>
</calcChain>
</file>

<file path=xl/comments1.xml><?xml version="1.0" encoding="utf-8"?>
<comments xmlns="http://schemas.openxmlformats.org/spreadsheetml/2006/main">
  <authors>
    <author>StakheevaNV</author>
  </authors>
  <commentList>
    <comment ref="B7" authorId="0">
      <text>
        <r>
          <rPr>
            <b/>
            <sz val="9"/>
            <color indexed="81"/>
            <rFont val="Tahoma"/>
            <family val="2"/>
            <charset val="204"/>
          </rPr>
          <t>StakheevaNV:</t>
        </r>
        <r>
          <rPr>
            <sz val="9"/>
            <color indexed="81"/>
            <rFont val="Tahoma"/>
            <family val="2"/>
            <charset val="204"/>
          </rPr>
          <t xml:space="preserve">
</t>
        </r>
      </text>
    </comment>
  </commentList>
</comments>
</file>

<file path=xl/sharedStrings.xml><?xml version="1.0" encoding="utf-8"?>
<sst xmlns="http://schemas.openxmlformats.org/spreadsheetml/2006/main" count="771" uniqueCount="442">
  <si>
    <t>Баланс электрической энергии по сетям ВН, СН1, СН2, и НН</t>
  </si>
  <si>
    <t>№ п.п.</t>
  </si>
  <si>
    <t>Показатели</t>
  </si>
  <si>
    <t>Всего</t>
  </si>
  <si>
    <t>ВН</t>
  </si>
  <si>
    <t>СН1</t>
  </si>
  <si>
    <t>СН2</t>
  </si>
  <si>
    <t>НН</t>
  </si>
  <si>
    <t>1.</t>
  </si>
  <si>
    <t xml:space="preserve">Поступление эл.энергии в сеть , ВСЕГО </t>
  </si>
  <si>
    <t>L1</t>
  </si>
  <si>
    <t>1.1.</t>
  </si>
  <si>
    <t>из смежной сети, всего</t>
  </si>
  <si>
    <t>L1.1</t>
  </si>
  <si>
    <t xml:space="preserve">    в том числе из сети</t>
  </si>
  <si>
    <t>МСК</t>
  </si>
  <si>
    <t>L1.1.1</t>
  </si>
  <si>
    <t>L1.1.2</t>
  </si>
  <si>
    <t>L1.1.3</t>
  </si>
  <si>
    <t>L1.1.4</t>
  </si>
  <si>
    <t>1.2.</t>
  </si>
  <si>
    <t xml:space="preserve">от электростанций ПЭ </t>
  </si>
  <si>
    <t>L1.2</t>
  </si>
  <si>
    <t>1.3.</t>
  </si>
  <si>
    <t>от других поставщиков (в т.ч. с оптового рынка)</t>
  </si>
  <si>
    <t>L1.3</t>
  </si>
  <si>
    <t>1.4.</t>
  </si>
  <si>
    <t xml:space="preserve">поступление эл. энергии от других организаций </t>
  </si>
  <si>
    <t>L1.4</t>
  </si>
  <si>
    <t>2.</t>
  </si>
  <si>
    <t xml:space="preserve">Потери электроэнергии в сети </t>
  </si>
  <si>
    <t>L2</t>
  </si>
  <si>
    <t>то же в % (п.1.1/п.1.3)</t>
  </si>
  <si>
    <t>L2.1</t>
  </si>
  <si>
    <t>3.</t>
  </si>
  <si>
    <t>Расход электроэнергии на произв и хознужды</t>
  </si>
  <si>
    <t>L3</t>
  </si>
  <si>
    <t>4.</t>
  </si>
  <si>
    <t xml:space="preserve">Полезный отпуск из сети </t>
  </si>
  <si>
    <t>L4</t>
  </si>
  <si>
    <t>4.1.</t>
  </si>
  <si>
    <t>L4.1</t>
  </si>
  <si>
    <t>из них:</t>
  </si>
  <si>
    <t>потребителям, присоединенным к центру питания на генераторном напряжении</t>
  </si>
  <si>
    <t>L4.1.1</t>
  </si>
  <si>
    <t>потребителям присоединенным к сетям МСК (последняя миля)</t>
  </si>
  <si>
    <t>L4.1.2</t>
  </si>
  <si>
    <t>4.2.</t>
  </si>
  <si>
    <t>потребителям оптового рынка</t>
  </si>
  <si>
    <t>L4.2</t>
  </si>
  <si>
    <t>4.3.</t>
  </si>
  <si>
    <t>L4.3</t>
  </si>
  <si>
    <t>4.4.</t>
  </si>
  <si>
    <t>сальдо переток в сопредельные регионы</t>
  </si>
  <si>
    <t>L4.4</t>
  </si>
  <si>
    <t>5.</t>
  </si>
  <si>
    <t>проверка</t>
  </si>
  <si>
    <t>L5</t>
  </si>
  <si>
    <t>услуги по передаче электроэнергии</t>
  </si>
  <si>
    <t xml:space="preserve">в т.ч. собственное потребление </t>
  </si>
  <si>
    <t>март</t>
  </si>
  <si>
    <t>май</t>
  </si>
  <si>
    <t>июнь</t>
  </si>
  <si>
    <t>июль</t>
  </si>
  <si>
    <t xml:space="preserve">     наименование</t>
  </si>
  <si>
    <t>вид ремонта</t>
  </si>
  <si>
    <t>месяц</t>
  </si>
  <si>
    <t xml:space="preserve">          сетей</t>
  </si>
  <si>
    <t>январь</t>
  </si>
  <si>
    <t>февраль</t>
  </si>
  <si>
    <t>апрель</t>
  </si>
  <si>
    <t>август</t>
  </si>
  <si>
    <t>сентябрь</t>
  </si>
  <si>
    <t>октябрь</t>
  </si>
  <si>
    <t>ноябрь</t>
  </si>
  <si>
    <t>декабрь</t>
  </si>
  <si>
    <t>ИТОГО</t>
  </si>
  <si>
    <t>выключатель 110 кВ</t>
  </si>
  <si>
    <t>текущий</t>
  </si>
  <si>
    <t>шт</t>
  </si>
  <si>
    <t xml:space="preserve"> -</t>
  </si>
  <si>
    <t>выключатель 220 кВ</t>
  </si>
  <si>
    <t>выключатель масляный  6 кВ</t>
  </si>
  <si>
    <t>ВН-6 кВ</t>
  </si>
  <si>
    <t>РВ, РВз - 6 кВ</t>
  </si>
  <si>
    <t>трансформатор силовой 110 кВ</t>
  </si>
  <si>
    <t>трансформатор силовой 220 кВ</t>
  </si>
  <si>
    <t xml:space="preserve"> - </t>
  </si>
  <si>
    <t>реактор 6 кВ / 35 кВ</t>
  </si>
  <si>
    <t>рубильник 0,4 кВ</t>
  </si>
  <si>
    <t>автоматический выключатель 0,4 кВ</t>
  </si>
  <si>
    <t>-</t>
  </si>
  <si>
    <t>№</t>
  </si>
  <si>
    <t>кол-во заявок</t>
  </si>
  <si>
    <t>наименование участка эл.сети, напряжение, кВ</t>
  </si>
  <si>
    <t>наименование абонента</t>
  </si>
  <si>
    <t>№ договора на технологическое присоединение, дата заключения</t>
  </si>
  <si>
    <t>стоимость по договору, руб</t>
  </si>
  <si>
    <t>(без НДС)</t>
  </si>
  <si>
    <t>аннулированные заявки на технологические присоединения</t>
  </si>
  <si>
    <t>Расчёт технологического расхода электрической энергии (потерь) в электрических сетях</t>
  </si>
  <si>
    <t>Условно-постоянные потери</t>
  </si>
  <si>
    <t>МКВтч</t>
  </si>
  <si>
    <t>Потери электроэнергии в шунтирующих реакторах (ШР)и соединительных проводах и сборных шинах распределительных устройств подстанций (СППС)</t>
  </si>
  <si>
    <t>Потери электроэнергии в синхронных компенсаторах</t>
  </si>
  <si>
    <t>Потери электроэнергии в статических компенсирующих устройствах - батареях статических конденсаторов (БК) и статических тиристорных компенсаторах (СТК)</t>
  </si>
  <si>
    <t>Потери электроэнергии в вентильных разрядниках (РВ), ограничителях перенапряжений (ОПН), измерительных трансформаторах тока (ТТ)и напряжения (ТН) и устройствах присоединения ВЧ связи (УПВЧ)</t>
  </si>
  <si>
    <t>L1.5</t>
  </si>
  <si>
    <t>Потери электроэнергии на корону</t>
  </si>
  <si>
    <t>L1.6</t>
  </si>
  <si>
    <t>Потери электроэнергии от токов утечки по изоляторам воздушных линий</t>
  </si>
  <si>
    <t>L1.7</t>
  </si>
  <si>
    <t>Расход электроэнергии на плавку гололеда</t>
  </si>
  <si>
    <t>L1.8</t>
  </si>
  <si>
    <t>Потери электроэнергии в изоляции силовых кабелей</t>
  </si>
  <si>
    <t>L1.9</t>
  </si>
  <si>
    <t>Расход электроэнергии на собственные нужды (СН) подстанций</t>
  </si>
  <si>
    <t>L1.10</t>
  </si>
  <si>
    <t>Условно переменные потери</t>
  </si>
  <si>
    <t>Нагрузочные потери электроэнергии</t>
  </si>
  <si>
    <t>Потери электроэнергии   обусловленные допустимой    погрешностью    системы учета    электроэнергии</t>
  </si>
  <si>
    <t>Итого:</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</si>
  <si>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</si>
  <si>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</si>
  <si>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</si>
  <si>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</si>
  <si>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</si>
  <si>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</si>
  <si>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</si>
  <si>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</si>
  <si>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ПС 220 кВ СТЗ 220/35/10 кВ</t>
  </si>
  <si>
    <t>ГПП-1 «Агат» 110/6 кВ</t>
  </si>
  <si>
    <t>2х40</t>
  </si>
  <si>
    <t>ГПП-2 «Северская» 110/6 кВ</t>
  </si>
  <si>
    <t>ГПП-4 «Комплекс» 110/10 кВ</t>
  </si>
  <si>
    <t>ПС № 3  6 кВ</t>
  </si>
  <si>
    <t>ПС ЦРП  6 кВ</t>
  </si>
  <si>
    <t>ПС Литейная  6 кВ</t>
  </si>
  <si>
    <t>ед. измерения</t>
  </si>
  <si>
    <t xml:space="preserve">Потери электроэнергии холостого хода в силовом
трансформаторе   (автотрансформаторе) </t>
  </si>
  <si>
    <t>1</t>
  </si>
  <si>
    <t>3</t>
  </si>
  <si>
    <t>1.1</t>
  </si>
  <si>
    <t>1.2</t>
  </si>
  <si>
    <t>1.3</t>
  </si>
  <si>
    <t>1.4</t>
  </si>
  <si>
    <t>1.5</t>
  </si>
  <si>
    <t>1.6</t>
  </si>
  <si>
    <t>1.7</t>
  </si>
  <si>
    <t>1.8</t>
  </si>
  <si>
    <t>1.9</t>
  </si>
  <si>
    <t>1.10</t>
  </si>
  <si>
    <t>2.1</t>
  </si>
  <si>
    <t>Перечень</t>
  </si>
  <si>
    <t xml:space="preserve">мероприятий по снижению размеров потерь </t>
  </si>
  <si>
    <t>наименование мероприятия</t>
  </si>
  <si>
    <t>срок  исполнения</t>
  </si>
  <si>
    <t>источники финансирования</t>
  </si>
  <si>
    <t>Мероприятия отсутствуют</t>
  </si>
  <si>
    <t>2014 г.</t>
  </si>
  <si>
    <t>организация</t>
  </si>
  <si>
    <t>Дата и время отключения</t>
  </si>
  <si>
    <t>Причина аварии</t>
  </si>
  <si>
    <t>мероприятия по устранению аварии</t>
  </si>
  <si>
    <t>Подстанция, наименование фидера</t>
  </si>
  <si>
    <t>объем недопос-тавленной энергии, кВт.ч.</t>
  </si>
  <si>
    <t xml:space="preserve">Информация  субъекта оптового и розничного </t>
  </si>
  <si>
    <t xml:space="preserve">рынков электрической энергии </t>
  </si>
  <si>
    <t xml:space="preserve">  Двуставочный тариф</t>
  </si>
  <si>
    <t>размещено на интернет-портале правовой информации Свердловской области (www/pravo.gov66.ru)</t>
  </si>
  <si>
    <t>2. Уровень нормативных потерь</t>
  </si>
  <si>
    <t xml:space="preserve">3. Перечень зон деятельности </t>
  </si>
  <si>
    <t>4. Условия договоров на передачу электроэнергии</t>
  </si>
  <si>
    <t xml:space="preserve"> </t>
  </si>
  <si>
    <t>5. Условия договоров по технологическому присоединению</t>
  </si>
  <si>
    <t>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</si>
  <si>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</si>
  <si>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</si>
  <si>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</si>
  <si>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</si>
  <si>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</si>
  <si>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</si>
  <si>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</si>
  <si>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</si>
  <si>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</si>
  <si>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</si>
  <si>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</si>
  <si>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</si>
  <si>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</si>
  <si>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</si>
  <si>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</si>
  <si>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</si>
  <si>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</si>
  <si>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</si>
  <si>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Юридический адрес:</t>
  </si>
  <si>
    <t>ИНН</t>
  </si>
  <si>
    <t>КПП</t>
  </si>
  <si>
    <t>ОКПО –</t>
  </si>
  <si>
    <t>ОКВЭД –</t>
  </si>
  <si>
    <t>Расчетный счет</t>
  </si>
  <si>
    <t>Кор.счет</t>
  </si>
  <si>
    <t>БИК</t>
  </si>
  <si>
    <t>количество, мощность генераторов и присоединяемых к сети трансформаторов</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</si>
  <si>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</si>
  <si>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</si>
  <si>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</si>
  <si>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</si>
  <si>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</si>
  <si>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</si>
  <si>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</si>
  <si>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 xml:space="preserve">1. Реквизиты: </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</si>
  <si>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</si>
  <si>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</si>
  <si>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</si>
  <si>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</si>
  <si>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</si>
  <si>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</si>
  <si>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</si>
  <si>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</si>
  <si>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проектирование</t>
  </si>
  <si>
    <t>ввод в эксплуатацию</t>
  </si>
  <si>
    <t>10. Сроки проектирования и поэтапного введения в эксплуатацию энергопринимающих устройств (в том числе по этапам и очередям)</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</si>
  <si>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</si>
  <si>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Заявитель</t>
  </si>
  <si>
    <t>Объем предоставления данных: по Приложению 1</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</si>
  <si>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</si>
  <si>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</si>
  <si>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</si>
  <si>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</si>
  <si>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</si>
  <si>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</si>
  <si>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</si>
  <si>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</si>
  <si>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Процедура приобретения электроэнергии</t>
  </si>
  <si>
    <t>По условиям договора:</t>
  </si>
  <si>
    <t xml:space="preserve">Ориентировочные заявки на электропотребление и мощность, необходимые на  следующий     год (с месячной разбивкой)  предоставляются не позднее 15 марта текущего года.  </t>
  </si>
  <si>
    <t>При временном нарушении работы приборов коммерческого учета объем потребленной энергии (мощности) с момента последнего снятия показаний приборов коммерческого учета и до восстановления их работы определяется по договорной величине, с последующим перерасчетом по среднесуточному расходу предыдущего и последующего расчетных периодов.</t>
  </si>
  <si>
    <t>- до 09:00 мск в понедельник на среду;</t>
  </si>
  <si>
    <t>- до 09:00 мск во вторник на четверг;</t>
  </si>
  <si>
    <t xml:space="preserve">- до 09:00 мск в среду на пятницу; </t>
  </si>
  <si>
    <t>- до 09:00 мск в четверг на субботу;</t>
  </si>
  <si>
    <t>- до 09:00 мск в пятницу на воскресенье, понедельник и вторник.</t>
  </si>
  <si>
    <t>Первый платеж осуществляется в срок не позднее 5-го числа месяца, в котором производится поставка – в размере 30 % от договорного объема;</t>
  </si>
  <si>
    <t>Второй платеж осуществляется в срок не позднее 15-го числа месяца, в котором производится поставка – в размере 20 % от договорного объема;</t>
  </si>
  <si>
    <t>Третий платеж осуществляется в срок не позднее 20-го числа месяца, в котором производится поставка – в размере 20 % от договорного объема;</t>
  </si>
  <si>
    <t>Четвертый платеж осуществляется в срок не позднее 25-го числа месяца, в котором производится поставка – в размере 20 % от договорного объема.</t>
  </si>
  <si>
    <t>Окончательный расчет (на конец расчетного периода) – с 1 по 5 число месяца, следующего за отчетным  (с учетом сумм, указанных выше, фактической поставки и потребления мощности, изменений тарифов).</t>
  </si>
  <si>
    <t>Планируемых ограничений мощности потребителей в связи с ремонтными работами не предусмотрено</t>
  </si>
  <si>
    <t>2015 г.</t>
  </si>
  <si>
    <t>мощность  ГОДОВОЙ 2015</t>
  </si>
  <si>
    <t>2013 годовой</t>
  </si>
  <si>
    <t>2012 годовой</t>
  </si>
  <si>
    <t>ПРОВЕРКА</t>
  </si>
  <si>
    <t xml:space="preserve">в т.ч. собственным потребителям </t>
  </si>
  <si>
    <t>сальдо переток в другие организации</t>
  </si>
  <si>
    <t>Всего потерь</t>
  </si>
  <si>
    <t>Потери в собственных сетях</t>
  </si>
  <si>
    <t>Цена без НДС</t>
  </si>
  <si>
    <t>янв</t>
  </si>
  <si>
    <t>фев</t>
  </si>
  <si>
    <t>апр</t>
  </si>
  <si>
    <t>авг</t>
  </si>
  <si>
    <t>окт</t>
  </si>
  <si>
    <t>ноя</t>
  </si>
  <si>
    <t>дек</t>
  </si>
  <si>
    <t>Итого</t>
  </si>
  <si>
    <t>Ставки за единицу максимальной мощности на осуществление мероприятий, связанных со строительством принять равным значениям размеров стандартизированных тарифных ставок на покрытие расходов сетевых организаций Свердловской области на строительство подстанций (С4), утвержденных постановлением РЭК Свердловской области.</t>
  </si>
  <si>
    <t>Баланс электрической мощности по сетям ВН, СН1, СН2, и НН</t>
  </si>
  <si>
    <t>МВТ</t>
  </si>
  <si>
    <t>МВТЧ</t>
  </si>
  <si>
    <t xml:space="preserve">   оборудования и</t>
  </si>
  <si>
    <t xml:space="preserve">        </t>
  </si>
  <si>
    <t>трансформатор 6-10 кВ / 35 кВ</t>
  </si>
  <si>
    <t>разъединитель КЗ-110 кВ</t>
  </si>
  <si>
    <t>разъединитель 220 кВ</t>
  </si>
  <si>
    <t>2016 г.</t>
  </si>
  <si>
    <t>5. Осуществление ПАО «СТЗ» (сетевой организацией) фактического присоединения объектов Заявителя к электрическим сетям.</t>
  </si>
  <si>
    <t>Образец заявки на технологическое присоединение к сетям ПАО СТЗ»</t>
  </si>
  <si>
    <t xml:space="preserve">                        О.Б. Карманову</t>
  </si>
  <si>
    <t>Уважаемый Олег Борисович!</t>
  </si>
  <si>
    <t xml:space="preserve">Фактическая максимальная       нагрузка, кВт </t>
  </si>
  <si>
    <t>Мероприятия по устранению аварии проведены потребителем самостоятельно.</t>
  </si>
  <si>
    <t>время простоя по вине сетевой организации, час</t>
  </si>
  <si>
    <t>Дата и время восстанов-ления нормальной  схемы</t>
  </si>
  <si>
    <t>Сведения об общей пропускной способности сетей ПАО «СТЗ»</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</si>
  <si>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</si>
  <si>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</si>
  <si>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 xml:space="preserve">в сетях электроснабжения ПАО «СТЗ» </t>
  </si>
  <si>
    <t>Поставка полного объема необходимой для ПАО «СТЗ» электроэнергии производится с оптового рынка по Договору электроснабжения № 117/5-124-861 от 21.07.2005 г., заключенного с АО «Энергосбытовая компания «Восток».</t>
  </si>
  <si>
    <t>Подписанные ПАО «СТЗ» Акт и направленная АО «ЭК «Восток» счет-фактура являются основанием для оплаты ПАО «СТЗ» и окончательного расчета за энергию (мощность) за расчетный период.</t>
  </si>
  <si>
    <t>В случае несвоевременного предоставления данных ПАО «СТЗ», АО «ЭК «Восток» принимает плановые объемы почасового потребления ПАО «СТЗ» на сутки энергоснабжения равными плановым объемам почасового потребления ПАО «СТЗ» за соответствующие сутки предыдущей недели.</t>
  </si>
  <si>
    <t>Оплату стоимости полученной энергии (мощности) ПАО «СТЗ» осуществляет в соответствии с ниже установленной плановой схемой платежей (в следующие периоды):</t>
  </si>
  <si>
    <t>ставка за содержание электрических сетей - 43,069 руб./кВт. Мес.</t>
  </si>
  <si>
    <t>Постановление РЭК Свердловской области от 23.12.2016 г. № 223-ПК</t>
  </si>
  <si>
    <r>
      <t xml:space="preserve">Направляем Вам заявку на технологическое присоединение в связи с увеличением присоединяемой мощности на </t>
    </r>
    <r>
      <rPr>
        <u/>
        <sz val="12"/>
        <rFont val="Arial"/>
        <family val="2"/>
        <charset val="204"/>
      </rPr>
      <t xml:space="preserve">       к</t>
    </r>
    <r>
      <rPr>
        <sz val="12"/>
        <rFont val="Arial"/>
        <family val="2"/>
        <charset val="204"/>
      </rPr>
      <t>Вт:</t>
    </r>
  </si>
  <si>
    <r>
      <t>1.</t>
    </r>
    <r>
      <rPr>
        <sz val="7"/>
        <rFont val="Arial"/>
        <family val="2"/>
        <charset val="204"/>
      </rPr>
      <t xml:space="preserve">      </t>
    </r>
    <r>
      <rPr>
        <sz val="12"/>
        <rFont val="Arial"/>
        <family val="2"/>
        <charset val="204"/>
      </rPr>
      <t>АО «Энергосбытовая компания «Восток» подает ПАО «СТЗ» через присоединенную сеть собственника или законного владельца электросетевого оборудования, оказывающего услуги по передаче электроэнергии (мощности), электрическую энергию (мощность) в объеме, предусмотренном приложением «Договорные объемы отпуска электроэнергии и мощности» к Договору.</t>
    </r>
  </si>
  <si>
    <r>
      <t>2.</t>
    </r>
    <r>
      <rPr>
        <sz val="7"/>
        <rFont val="Arial"/>
        <family val="2"/>
        <charset val="204"/>
      </rPr>
      <t xml:space="preserve">      </t>
    </r>
    <r>
      <rPr>
        <sz val="12"/>
        <rFont val="Arial"/>
        <family val="2"/>
        <charset val="204"/>
      </rPr>
      <t>Право собственности на электрическую энергию (мощность) переходит к ПАО «СТЗ» в группах точек поставки потребления, зарегистрированных АО «ЭК «Восток» на свое имя на оптовом рынке и указанных в «Перечне точек поставки и средств измерений» (приложение к Договору) (с учетом перетока по точкам «отдачи»).</t>
    </r>
  </si>
  <si>
    <r>
      <t>3.</t>
    </r>
    <r>
      <rPr>
        <sz val="7"/>
        <rFont val="Arial"/>
        <family val="2"/>
        <charset val="204"/>
      </rPr>
      <t xml:space="preserve">      </t>
    </r>
    <r>
      <rPr>
        <sz val="12"/>
        <rFont val="Arial"/>
        <family val="2"/>
        <charset val="204"/>
      </rPr>
      <t>Объем потребления энергии (мощности) за расчетный период равный одному календарному месяцу определяется по показаниям расчетных счетчиков энергии (мощности), перечисленных в «Перечне точек поставки и средств измерений». При установке расчетных средств коммерческого учета энергии (мощности) не на границе раздела электрических сетей по балансовой принадлежности, объем учтенной счетчиками энергии (мощности) увеличивается (уменьшается) на величину потерь до границы балансовой принадлежности. Величины потерь определяются расчетным путем.</t>
    </r>
  </si>
  <si>
    <r>
      <t>4.</t>
    </r>
    <r>
      <rPr>
        <sz val="7"/>
        <rFont val="Arial"/>
        <family val="2"/>
        <charset val="204"/>
      </rPr>
      <t>     </t>
    </r>
    <r>
      <rPr>
        <sz val="11"/>
        <rFont val="Arial"/>
        <family val="2"/>
        <charset val="204"/>
      </rPr>
      <t xml:space="preserve"> ПАО</t>
    </r>
    <r>
      <rPr>
        <sz val="12"/>
        <rFont val="Arial"/>
        <family val="2"/>
        <charset val="204"/>
      </rPr>
      <t xml:space="preserve"> «СТЗ» производит снятие показаний приборов коммерческого учета по состоянию на 24-00 часа Московского времени последних суток расчетного периода и представлять ОАО «ЭК «Восток» отчет о расходе энергии (мощности) не позднее 3 (третьего) числа каждого месяца.</t>
    </r>
  </si>
  <si>
    <r>
      <t>5.</t>
    </r>
    <r>
      <rPr>
        <sz val="7"/>
        <rFont val="Arial"/>
        <family val="2"/>
        <charset val="204"/>
      </rPr>
      <t xml:space="preserve">      </t>
    </r>
    <r>
      <rPr>
        <sz val="12"/>
        <rFont val="Arial"/>
        <family val="2"/>
        <charset val="204"/>
      </rPr>
      <t>АО «ЭК «Восток» ежемесячно на основании показаний приборов коммерческого учета ПАО «СТЗ» формирует и оформляет по состоянию на 24-00 часа Московского времени последних суток расчетного периода «Сводный акт первичного учета сальдо перетоков электроэнергии» и направляет его ПАО «СТЗ».</t>
    </r>
  </si>
  <si>
    <r>
      <t>6.</t>
    </r>
    <r>
      <rPr>
        <sz val="7"/>
        <rFont val="Arial"/>
        <family val="2"/>
        <charset val="204"/>
      </rPr>
      <t xml:space="preserve">      </t>
    </r>
    <r>
      <rPr>
        <sz val="12"/>
        <rFont val="Arial"/>
        <family val="2"/>
        <charset val="204"/>
      </rPr>
      <t>Ежемесячно на основании «Сводного акта первичного учета сальдо перетоков электроэнергии» ОАО «ЭК «Восток» оформляет «Акт приема-передачи электрической энергии и направляет его ОАО «СТЗ».</t>
    </r>
  </si>
  <si>
    <r>
      <t>7.</t>
    </r>
    <r>
      <rPr>
        <sz val="7"/>
        <rFont val="Arial"/>
        <family val="2"/>
        <charset val="204"/>
      </rPr>
      <t xml:space="preserve">      </t>
    </r>
    <r>
      <rPr>
        <sz val="12"/>
        <rFont val="Arial"/>
        <family val="2"/>
        <charset val="204"/>
      </rPr>
      <t>На основании «Акта приема-передачи электрической энергии» АО «ЭК «Восток» выставляет счет-фактуру на отпущенную энергию (мощность).</t>
    </r>
  </si>
  <si>
    <r>
      <t>8.</t>
    </r>
    <r>
      <rPr>
        <sz val="7"/>
        <rFont val="Arial"/>
        <family val="2"/>
        <charset val="204"/>
      </rPr>
      <t xml:space="preserve">      </t>
    </r>
    <r>
      <rPr>
        <sz val="12"/>
        <rFont val="Arial"/>
        <family val="2"/>
        <charset val="204"/>
      </rPr>
      <t>Стоимость электрической энергии (мощности), приобретаемой ПАО «СТЗ» у ОАО «ЭК «Восток», состоит из стоимости купленной АО «ЭК «Восток» электрической энергии (мощности) на оптовом рынке электроэнергии (мощности), определяемой в соответствии с регламентами оптового рынка, стоимости услуг по передаче электрической энергии, стоимости иных услуг, оказание которых является неотъемлемой частью процесса поставки электрической энергии (мощности), и сбытовой надбавки АО «ЭК «Восток».</t>
    </r>
  </si>
  <si>
    <r>
      <t>9.</t>
    </r>
    <r>
      <rPr>
        <sz val="7"/>
        <rFont val="Arial"/>
        <family val="2"/>
        <charset val="204"/>
      </rPr>
      <t xml:space="preserve">      </t>
    </r>
    <r>
      <rPr>
        <sz val="12"/>
        <rFont val="Arial"/>
        <family val="2"/>
        <charset val="204"/>
      </rPr>
      <t>Порядок расчета стоимости электроэнергии (мощности), приобретаемой ПАО «СТЗ» у АО «ЭК «Восток», определяется в соответствии с дополнительным соглашением, подписываемым сторонами. В случае изменения правовых актов и регламентов оптового рынка, стороны руководствуются правовыми актами и регламентами оптового рынка в редакции, действующей на момент правоотношений сторон.</t>
    </r>
  </si>
  <si>
    <r>
      <t>10.</t>
    </r>
    <r>
      <rPr>
        <sz val="7"/>
        <rFont val="Arial"/>
        <family val="2"/>
        <charset val="204"/>
      </rPr>
      <t xml:space="preserve">  </t>
    </r>
    <r>
      <rPr>
        <sz val="12"/>
        <rFont val="Arial"/>
        <family val="2"/>
        <charset val="204"/>
      </rPr>
      <t xml:space="preserve">В целях обеспечения снабжения ПАО «СТЗ» электрической энергией (мощностью) по Договору, ПАО «СТЗ» подает АО «ЭК «Восток» уведомление о своих ежедневных плановых объемах почасового потребления по следующему графику: </t>
    </r>
  </si>
  <si>
    <r>
      <t>11.</t>
    </r>
    <r>
      <rPr>
        <sz val="7"/>
        <rFont val="Arial"/>
        <family val="2"/>
        <charset val="204"/>
      </rPr>
      <t xml:space="preserve">  </t>
    </r>
    <r>
      <rPr>
        <sz val="12"/>
        <rFont val="Arial"/>
        <family val="2"/>
        <charset val="204"/>
      </rPr>
      <t>Оплата ПАО «СТЗ» потребленной энергии (мощности), получаемой от АО «ЭК «Восток», производится путем перечисления денежных средств на расчетный счет указанный АО «ЭК «Восток». Обязательство ПАО «СТЗ» по оплате потребленной энергии (мощности) считается исполненным с момента зачисления денежных средств на расчетный счет, указанный АО «ЭК «Восток».</t>
    </r>
  </si>
  <si>
    <r>
      <t>12.</t>
    </r>
    <r>
      <rPr>
        <sz val="7"/>
        <rFont val="Arial"/>
        <family val="2"/>
        <charset val="204"/>
      </rPr>
      <t xml:space="preserve">  </t>
    </r>
    <r>
      <rPr>
        <sz val="12"/>
        <rFont val="Arial"/>
        <family val="2"/>
        <charset val="204"/>
      </rPr>
      <t>Авансовая оплата энергии (мощности) осуществляется ПАО «СТЗ»  в соответствии с плановыми счетами, выставляемыми АО «ЭК «Восток».</t>
    </r>
  </si>
  <si>
    <r>
      <t>13.</t>
    </r>
    <r>
      <rPr>
        <sz val="7"/>
        <rFont val="Arial"/>
        <family val="2"/>
        <charset val="204"/>
      </rPr>
      <t xml:space="preserve">  </t>
    </r>
    <r>
      <rPr>
        <sz val="12"/>
        <rFont val="Arial"/>
        <family val="2"/>
        <charset val="204"/>
      </rPr>
      <t>По окончании каждого расчетного периода на основании выставленных «ЭК «Восток» ПАО «СТЗ» счетов-фактур Стороны осуществляют сверку расчетов, оформляемую Актом сверки расчетов  по каждому расчетному периоду.</t>
    </r>
  </si>
  <si>
    <r>
      <t>14.</t>
    </r>
    <r>
      <rPr>
        <sz val="7"/>
        <rFont val="Arial"/>
        <family val="2"/>
        <charset val="204"/>
      </rPr>
      <t xml:space="preserve">  </t>
    </r>
    <r>
      <rPr>
        <sz val="12"/>
        <rFont val="Arial"/>
        <family val="2"/>
        <charset val="204"/>
      </rPr>
      <t>Сверка расчетов за потребленную энергию (мощность), получаемую ПАО «СТЗ» от АО «ЭК «Восток», по итогам месяца производится по объему и стоимости отпущенной и полученной энергии (мощности) по данным приборов коммерческого учета с учетом стоимости отклонений с последующим составлением двухстороннего Акта сверки расчетов.</t>
    </r>
  </si>
  <si>
    <r>
      <t>15.</t>
    </r>
    <r>
      <rPr>
        <sz val="7"/>
        <rFont val="Arial"/>
        <family val="2"/>
        <charset val="204"/>
      </rPr>
      <t xml:space="preserve">  </t>
    </r>
    <r>
      <rPr>
        <sz val="12"/>
        <rFont val="Arial"/>
        <family val="2"/>
        <charset val="204"/>
      </rPr>
      <t>Акт сверки расчетов составляется АО «ЭК «Восток» и высылается ПАО «СТЗ» для подписания.</t>
    </r>
  </si>
  <si>
    <r>
      <t>16.</t>
    </r>
    <r>
      <rPr>
        <sz val="7"/>
        <rFont val="Arial"/>
        <family val="2"/>
        <charset val="204"/>
      </rPr>
      <t xml:space="preserve">  </t>
    </r>
    <r>
      <rPr>
        <sz val="12"/>
        <rFont val="Arial"/>
        <family val="2"/>
        <charset val="204"/>
      </rPr>
      <t>ПАО «СТЗ» в трехдневный срок подписывает Акт сверки расчетов и высылает один экземпляр АО ЭК «Восток», или высылает мотивированные возражения.</t>
    </r>
  </si>
  <si>
    <r>
      <t>17.</t>
    </r>
    <r>
      <rPr>
        <sz val="7"/>
        <rFont val="Arial"/>
        <family val="2"/>
        <charset val="204"/>
      </rPr>
      <t xml:space="preserve">  </t>
    </r>
    <r>
      <rPr>
        <sz val="12"/>
        <rFont val="Arial"/>
        <family val="2"/>
        <charset val="204"/>
      </rPr>
      <t>Разногласия между Сторонами по Акту сверки расчетов разрешаются путем переговоров.</t>
    </r>
  </si>
  <si>
    <t>Норм потери в ЛЭП и головных трансф..</t>
  </si>
  <si>
    <t>сент</t>
  </si>
  <si>
    <t>Начальник бюро договоров  ОГЭ                                                             Н.Н.Кузнецова</t>
  </si>
  <si>
    <t>Публичное акционерное общество «Северский трубный завод»</t>
  </si>
  <si>
    <t>1. Информация о ценах и тарифах на передачу электроэнергии и технологическое присоединение к сетям электроснабжения ПАО "СТЗ"</t>
  </si>
  <si>
    <t>Тариф на технологическое присоединение к сетям электроснабжения ПАО "СТЗ", г. Полевской на 2017 год</t>
  </si>
  <si>
    <t>Постановление РЭК Свердловской области от 21.12.2016 г. № 210-ПК</t>
  </si>
  <si>
    <t>Публичное акционерное общество "Северский трубный завод" осуществляет услуги по передаче электроэнергии на территории муниципального образования город Полевской и село Курганово</t>
  </si>
  <si>
    <t>Акты разграничения балансовой принадлежности от 2013 года между ОАО "МРСК Урала" и ПАО "СТЗ".</t>
  </si>
  <si>
    <t>Оказание услуг по технологическому присоединению оказывается ПАО «СТЗ» осуществляется на основании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Правительством РФ от 27 декабря 2004г. № 861 (с изменениями и дополнениями).</t>
  </si>
  <si>
    <t xml:space="preserve">                                                                                                                                                                               Публичное акционерное общество </t>
  </si>
  <si>
    <t xml:space="preserve">                                                                                                                                                                              «Северский трубный завод»</t>
  </si>
  <si>
    <t xml:space="preserve">                                                                                                                                                                              Главному энергетику</t>
  </si>
  <si>
    <t>Министерством энергетики РФ Приказом № 579 от 05.09.2014г. утверждены нормативы технологических потерь электрической энергии при ее передаче по электрическим сетям ПАО "СТЗ"  - 2,11 % от отпуска электрической энергии в сеть.</t>
  </si>
  <si>
    <t>2017 г.</t>
  </si>
  <si>
    <t>Инвестиционные программы Публичного акционерного общества  "Северский трубный завод" для расширения пропускной способности, снижения потерь в сетях и увеличения резерва для присоединения потребителей  отсутствуют.</t>
  </si>
  <si>
    <t>АО "Облкоммунэнерго"</t>
  </si>
  <si>
    <t>ПС "Цементная" РУ-6 кВ яч. 1            фид. Хлебозавод</t>
  </si>
  <si>
    <t>ПАО "Облкоммунэнерго"</t>
  </si>
  <si>
    <t>ОАО "Криогаз"</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</si>
  <si>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</si>
  <si>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</si>
  <si>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</si>
  <si>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</si>
  <si>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</si>
  <si>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ГПП-1 "Агат" 110/6 кВ РУ-6кВ  яч. 14-2                       фид. КП-3</t>
  </si>
  <si>
    <t>Стандартизированная тарифная ставка на покрытие расходов за технологическое присоединение С1 (ставка за единицу максимальной мощности) - 12 руб/кВт</t>
  </si>
  <si>
    <t>за 2017 года</t>
  </si>
  <si>
    <t>Тариф на технологическое присоединение к сетям электроснабжения публичное акционерное общество "Северский трубный завод", г. Полевской на 2018 год</t>
  </si>
  <si>
    <t>Постановление РЭК Свердловской области от 25.12.2017 г. № 215-ПК</t>
  </si>
  <si>
    <t>Стандартизированная тарифная ставка на покрытие расходов за технологическое присоединение С1 (ставка за единицу максимальной мощности) - 15 490 руб. за одно присоединение.</t>
  </si>
  <si>
    <r>
      <t xml:space="preserve">Стандартизированная тарифная ставка на покрытие расходов за технологическое присоединение С1.1. </t>
    </r>
    <r>
      <rPr>
        <vertAlign val="superscript"/>
        <sz val="10"/>
        <rFont val="Arial"/>
        <family val="2"/>
        <charset val="204"/>
      </rPr>
      <t xml:space="preserve">maxN </t>
    </r>
    <r>
      <rPr>
        <sz val="10"/>
        <rFont val="Arial"/>
        <family val="2"/>
        <charset val="204"/>
      </rPr>
      <t>(ставка за единицу максимальной мощности) - 96 руб/кВт</t>
    </r>
  </si>
  <si>
    <t>на 1 марта   2018 года</t>
  </si>
  <si>
    <t>Сводные данные об аварийных отключениях за 2017 год</t>
  </si>
  <si>
    <t>Сведения о поданных заявках на технологическое присоединение в сетях ПАО «СТЗ» на 1 марта 2018 года</t>
  </si>
  <si>
    <t>Заявок на технологическое присоединение к сетям ПАО "СТЗ" нет.</t>
  </si>
  <si>
    <t>на 2018г.</t>
  </si>
  <si>
    <t>2018 г.</t>
  </si>
  <si>
    <t xml:space="preserve">Планы ремонтов  оборудования и сетей ПАО "СТЗ" на  2018 год. </t>
  </si>
  <si>
    <t>выполнение, %,*</t>
  </si>
  <si>
    <t>ед.изм.</t>
  </si>
  <si>
    <t>Ставки за единицу максимальной мощности на осуществление мероприятий, связанных со строительством принять равным значениям размеров стандартизированных тарифных ставок на покрытие расходов сетевых организаций Свердловской области на строительство , утвержденным постановлением РЭК Свердловской области № 215-ПК от 25.12.2017г..</t>
  </si>
  <si>
    <t>01.03.2017 в 6-52</t>
  </si>
  <si>
    <t>01.03.2017 в 17-25</t>
  </si>
  <si>
    <t xml:space="preserve">ПС ГПП-1 "Агат" </t>
  </si>
  <si>
    <t xml:space="preserve">На 2 с.ш. КРУ-2 машзата №1 ТПЦ-1 КЗ. На ГПП-1 2 с.ш. без напряжения АВР не сработало. </t>
  </si>
  <si>
    <t>Акт расследования № 14-21/13 от 10.03.2017</t>
  </si>
  <si>
    <t>19.03.2017 в 13-56</t>
  </si>
  <si>
    <t>21.03.2017 в 16-35</t>
  </si>
  <si>
    <t>ООО "Полевской молочный комбинат"</t>
  </si>
  <si>
    <t>ПС "Автогараж" фид. 1 ТП "Молокозавод"</t>
  </si>
  <si>
    <t>Авария в сети потребителя:               Поврежден кабель 6 кВ ООО "Полевской молочный комбинат"</t>
  </si>
  <si>
    <t>Мероприятия по устранению аварии проведены потребителем самостоятельно. Произведена фазировка кабеля после устранения аварии.</t>
  </si>
  <si>
    <t>21.04.2017 в 12-10</t>
  </si>
  <si>
    <t>21.04.2017 в 17-43</t>
  </si>
  <si>
    <t xml:space="preserve">Авария в сети потребителя              </t>
  </si>
  <si>
    <t>24.04.2017 в 16-05</t>
  </si>
  <si>
    <t>24.04.2017 в 18-08</t>
  </si>
  <si>
    <t xml:space="preserve">Авария в сети потребителя      </t>
  </si>
  <si>
    <t>25.04.2017 в 11-30</t>
  </si>
  <si>
    <t>25.04.2017  в 18-15</t>
  </si>
  <si>
    <t>26.04.2017 в 10-48</t>
  </si>
  <si>
    <t>26.04.2017  в 11-36</t>
  </si>
  <si>
    <t>На ПС НФС при повреждении кабельной разделки произошло КЗ. На ГПП-1 АВР не сработало. 2 с.ш. без напряжения</t>
  </si>
  <si>
    <t>Включили в ручную СМВ-6 кВ, подали напряжение на 2 с.ш. Включили ВМ яч. 14-2 фид. 2 КП-3</t>
  </si>
  <si>
    <t>ЗАО "ТМК-КПВ"</t>
  </si>
  <si>
    <t>11.05.2017 в 0-45</t>
  </si>
  <si>
    <t>11.05.2017  в 0-50</t>
  </si>
  <si>
    <t>Включили вручную резервное питание</t>
  </si>
  <si>
    <t xml:space="preserve">Аварийно отключился ВВ яч. 7 машзала № 14 </t>
  </si>
  <si>
    <t>21.05.2017 в 20-07</t>
  </si>
  <si>
    <t>21.05.2017  в 20-48</t>
  </si>
  <si>
    <t>ГПП-2 ГЩУ 4 с.ш. перекос по фазам. Вывели из работы ТН3 заменили предохранители.</t>
  </si>
  <si>
    <t>ГПП-2 ГЩУ 4 с.ш. перекос по фазам. На ПС ЦРВ отключился двигатель №1</t>
  </si>
  <si>
    <t>Машзал № 14      яч. 7 ф. Т6 греческий стан</t>
  </si>
  <si>
    <t>ГПП-2 "Северская"        яч. 57 фид. 2 ЦРВ</t>
  </si>
  <si>
    <t>29.05.2017 в 18-10</t>
  </si>
  <si>
    <t>29.05.2017  в 18-30</t>
  </si>
  <si>
    <t>КНТП "Октябрьский поселок" фид. Металлобаза Урада</t>
  </si>
  <si>
    <t>ООО "Металлобаза Урала"</t>
  </si>
  <si>
    <t>Сгорел предохранитель ф.А фид. Металлобаза Урала</t>
  </si>
  <si>
    <t xml:space="preserve">Заменили предохранитель. </t>
  </si>
  <si>
    <t>01.06.2017 в 15-00</t>
  </si>
  <si>
    <t>24.07.2017  в 9-23</t>
  </si>
  <si>
    <t>Авария в сети потребителя:               Поврежден кабель 6 кВ ООО "Пивзавод"</t>
  </si>
  <si>
    <t>ПС "Автогараж" яч. 14  фид.2  "Пивзавод"</t>
  </si>
  <si>
    <t>ООО "Полевская варня"</t>
  </si>
  <si>
    <t>28.06.2017 в 12-02</t>
  </si>
  <si>
    <t>03.07.2017  в 19-12</t>
  </si>
  <si>
    <t>ПС 102 яч. 8 фид. АТП-10</t>
  </si>
  <si>
    <t>ООО "Промышленно транспортная организация "Свердловскстройтранс" АТП-10</t>
  </si>
  <si>
    <t>Авария в сети потребителя:               Сторонняя организация выполняя земленые работы порвала КЛ-6 кВ АТП-10</t>
  </si>
  <si>
    <t>22.07.2017 в 00-42</t>
  </si>
  <si>
    <t>22.07.2017  в 19-27</t>
  </si>
  <si>
    <t>ПС ГГС яч. 10 фид. ПС "Цементная", фид. "Хлебозавод" и ф. "Октябрьский поселок"</t>
  </si>
  <si>
    <t>Пробой КЛ-6 кВ ГГС-Цементная</t>
  </si>
  <si>
    <t>Установлена муфта 6 кВ и подключена КЛ-6кВ. Кабель испытан.</t>
  </si>
  <si>
    <t>АО "Облкоммунэнерго", ООО "Металлобаза Урала",                   ИП Гарагашев,       ИП Дубровин</t>
  </si>
  <si>
    <t>20.08.2017 в13-50</t>
  </si>
  <si>
    <t>20.08.2017  в 14-45</t>
  </si>
  <si>
    <t>ПС Цементная яч. 1 фид. Хлебозавод</t>
  </si>
  <si>
    <t>Авария в сети потребителя.</t>
  </si>
  <si>
    <t>27.09.2017 в 11-01</t>
  </si>
  <si>
    <t>27.09.2017  в 9-04</t>
  </si>
  <si>
    <t>ГПП-1 Агат 2 с.ш.</t>
  </si>
  <si>
    <t>Аварийно отключился ввод № 2 6 кВ. При проверке защит реактора отключился ввод. Защита блокировала включение СМВ-6кВ.</t>
  </si>
  <si>
    <t>Ввели в работу в ручную</t>
  </si>
  <si>
    <t>06.11.2017 в 14-00</t>
  </si>
  <si>
    <t>06.11.2017  в 15-28</t>
  </si>
  <si>
    <t>Авария в сети потребителя: на ВЛ отгорел провод.</t>
  </si>
  <si>
    <t>ПС Парокотельная РУ-6 кВ</t>
  </si>
  <si>
    <t>22.11.2017 в 05-02</t>
  </si>
  <si>
    <t>22.11.2017  в 07-35</t>
  </si>
  <si>
    <t>Разобрана схема. Проверено оборудование. Резервное электроснабжение включено вручную.</t>
  </si>
  <si>
    <t>Отключение ПС Парокотельная из-за повреждения КЛ-6кВ.</t>
  </si>
  <si>
    <t>годовой 2017</t>
  </si>
  <si>
    <t>Затраты на потери  электрической энергии за 2017 год</t>
  </si>
  <si>
    <t>мощность  ГОДОВОЙ 2017</t>
  </si>
  <si>
    <t>2017 годовой</t>
  </si>
  <si>
    <t>1.Затраты на покупку потерь 8591,561 т.кВт.ч составили 22 066 090,96 руб. руб без НДС</t>
  </si>
  <si>
    <t>2.Затраты на покупку потерь 2 983,377 т.кВт.ч (в ЛЭП и трансформаторах) при осуществлении расчётов за эл.энергию составили 7 660 621,04 руб. без НДС</t>
  </si>
  <si>
    <t>3. Затраты на покупку потерь в собственных сетях 5608,184 т.кВт.ч составили 14 405 469,93 руб.</t>
  </si>
  <si>
    <r>
      <t xml:space="preserve">Тариф на услуги по передаче электроэнергии , оказываемые публичным акционерным обществом "Северский трубный завод", г. Полевской на </t>
    </r>
    <r>
      <rPr>
        <b/>
        <sz val="10"/>
        <rFont val="Arial"/>
        <family val="2"/>
        <charset val="204"/>
      </rPr>
      <t xml:space="preserve">2017 год </t>
    </r>
  </si>
  <si>
    <t>ставка на оплату технологического расхода (потерь) - 0,024 руб./кВт.ч</t>
  </si>
  <si>
    <r>
      <t xml:space="preserve">Тариф на услуги по передаче электроэнергии , оказываемые ПАО "СТЗ", г. Полевской на </t>
    </r>
    <r>
      <rPr>
        <b/>
        <sz val="10"/>
        <rFont val="Arial"/>
        <family val="2"/>
        <charset val="204"/>
      </rPr>
      <t xml:space="preserve">2018 год </t>
    </r>
  </si>
  <si>
    <t>ставка за содержание электрических сетей -35,228 руб./кВт. Мес.</t>
  </si>
  <si>
    <t>ставка на оплату технологического расхода (потерь) - 0,026 руб./кВт.ч</t>
  </si>
  <si>
    <t>Постановление РЭК Свердловской области от 25.12.2017 г. № 210-ПК</t>
  </si>
  <si>
    <t>Оказание услуг по передаче электрической энергии осуществляется на основании договора № 25 ПЭ от 24 ноября 2006г. между ОАО «МРСК Урала» (ОАО «Свердловэнерго») и ПАО «Северский трубный завод» на основании «Правил недискриминационного доступа к услугам по передаче электрической энергии», утвержденных Постановлением Правительства РФ № 861 от 27.12.2004г и  Постановлением Правительства РФ № 442 от 04.05.2012 г.</t>
  </si>
  <si>
    <t>Тариф на услуги по передаче электрической энергии для взаимозачетов между сетевыми организациями, ежегодно утверждается  постановлением РЭК Свердловской области в соответствии с ФЗ от 26.03.2003 № 35-ФЗ «Об электроэнергетике» ПП РФ № 1178 от 29.12.2011 " О ценообразовании в области регулируемых цен ( тарифов)  в электроэнергетике" ( с изменениями) и публикуется в «Областной газете».</t>
  </si>
</sst>
</file>

<file path=xl/styles.xml><?xml version="1.0" encoding="utf-8"?>
<styleSheet xmlns="http://schemas.openxmlformats.org/spreadsheetml/2006/main">
  <numFmts count="8">
    <numFmt numFmtId="164" formatCode="_-* #,##0.00_р_._-;\-* #,##0.00_р_._-;_-* &quot;-&quot;??_р_._-;_-@_-"/>
    <numFmt numFmtId="165" formatCode="#,##0.000"/>
    <numFmt numFmtId="166" formatCode="_-* #,##0.0000_р_._-;\-* #,##0.0000_р_._-;_-* &quot;-&quot;??_р_._-;_-@_-"/>
    <numFmt numFmtId="167" formatCode="_-* #,##0.000000_р_._-;\-* #,##0.000000_р_._-;_-* &quot;-&quot;??_р_._-;_-@_-"/>
    <numFmt numFmtId="168" formatCode="#,##0.000000"/>
    <numFmt numFmtId="169" formatCode="_-* #,##0.0_р_._-;\-* #,##0.0_р_._-;_-* &quot;-&quot;??_р_._-;_-@_-"/>
    <numFmt numFmtId="170" formatCode="_-* #,##0_р_._-;\-* #,##0_р_._-;_-* &quot;-&quot;??_р_._-;_-@_-"/>
    <numFmt numFmtId="171" formatCode="#,##0.00&quot;р.&quot;"/>
  </numFmts>
  <fonts count="50">
    <font>
      <sz val="10"/>
      <name val="Arial Cyr"/>
      <charset val="204"/>
    </font>
    <font>
      <sz val="10"/>
      <name val="Arial Cyr"/>
      <charset val="204"/>
    </font>
    <font>
      <sz val="10"/>
      <name val="Times New Roman CYR"/>
      <family val="1"/>
      <charset val="204"/>
    </font>
    <font>
      <b/>
      <sz val="14"/>
      <name val="Franklin Gothic Medium"/>
      <family val="2"/>
      <charset val="204"/>
    </font>
    <font>
      <b/>
      <sz val="9"/>
      <name val="Tahoma"/>
      <family val="2"/>
      <charset val="204"/>
    </font>
    <font>
      <b/>
      <sz val="10"/>
      <name val="Arial Cyr"/>
      <charset val="204"/>
    </font>
    <font>
      <sz val="8"/>
      <name val="Arial Cyr"/>
      <charset val="204"/>
    </font>
    <font>
      <sz val="9"/>
      <name val="Tahoma"/>
      <family val="2"/>
      <charset val="204"/>
    </font>
    <font>
      <sz val="8"/>
      <name val="Tahoma"/>
      <family val="2"/>
      <charset val="204"/>
    </font>
    <font>
      <sz val="10"/>
      <color indexed="10"/>
      <name val="Times New Roman CYR"/>
      <charset val="204"/>
    </font>
    <font>
      <b/>
      <sz val="9"/>
      <color indexed="10"/>
      <name val="Tahoma"/>
      <family val="2"/>
      <charset val="204"/>
    </font>
    <font>
      <b/>
      <sz val="12"/>
      <name val="Arial Cyr"/>
      <charset val="204"/>
    </font>
    <font>
      <sz val="12"/>
      <name val="Times New Roman"/>
      <family val="1"/>
      <charset val="204"/>
    </font>
    <font>
      <sz val="10"/>
      <name val="Arial"/>
      <family val="2"/>
      <charset val="204"/>
    </font>
    <font>
      <sz val="14"/>
      <name val="Times New Roman"/>
      <family val="1"/>
      <charset val="204"/>
    </font>
    <font>
      <sz val="10"/>
      <name val="Times New Roman"/>
      <family val="1"/>
      <charset val="204"/>
    </font>
    <font>
      <b/>
      <sz val="8"/>
      <name val="Tahoma"/>
      <family val="2"/>
      <charset val="204"/>
    </font>
    <font>
      <sz val="11"/>
      <name val="Times New Roman"/>
      <family val="1"/>
      <charset val="204"/>
    </font>
    <font>
      <b/>
      <sz val="12"/>
      <name val="Times New Roman"/>
      <family val="1"/>
      <charset val="204"/>
    </font>
    <font>
      <b/>
      <sz val="10"/>
      <color rgb="FFFF0000"/>
      <name val="Times New Roman"/>
      <family val="1"/>
      <charset val="204"/>
    </font>
    <font>
      <sz val="12"/>
      <name val="Arial Cyr"/>
      <charset val="204"/>
    </font>
    <font>
      <sz val="12"/>
      <name val="Arial"/>
      <family val="2"/>
      <charset val="204"/>
    </font>
    <font>
      <sz val="10"/>
      <color rgb="FFFF0000"/>
      <name val="Arial Cyr"/>
      <charset val="204"/>
    </font>
    <font>
      <b/>
      <sz val="9"/>
      <color theme="6" tint="-0.499984740745262"/>
      <name val="Tahoma"/>
      <family val="2"/>
      <charset val="204"/>
    </font>
    <font>
      <b/>
      <sz val="10"/>
      <color theme="6" tint="-0.499984740745262"/>
      <name val="Arial Cyr"/>
      <charset val="204"/>
    </font>
    <font>
      <b/>
      <sz val="8"/>
      <color theme="6" tint="-0.499984740745262"/>
      <name val="Arial Cyr"/>
      <charset val="204"/>
    </font>
    <font>
      <b/>
      <sz val="8"/>
      <color theme="6" tint="-0.499984740745262"/>
      <name val="Tahoma"/>
      <family val="2"/>
      <charset val="204"/>
    </font>
    <font>
      <sz val="10"/>
      <color indexed="10"/>
      <name val="Arial Cyr"/>
      <charset val="204"/>
    </font>
    <font>
      <b/>
      <sz val="8"/>
      <color indexed="10"/>
      <name val="Arial Cyr"/>
      <charset val="204"/>
    </font>
    <font>
      <sz val="8"/>
      <color indexed="10"/>
      <name val="Arial Cyr"/>
      <charset val="204"/>
    </font>
    <font>
      <b/>
      <sz val="10"/>
      <color rgb="FFFF0000"/>
      <name val="Arial Cyr"/>
      <charset val="204"/>
    </font>
    <font>
      <sz val="11"/>
      <name val="Calibri"/>
      <family val="2"/>
      <charset val="204"/>
    </font>
    <font>
      <b/>
      <sz val="11"/>
      <name val="Calibri"/>
      <family val="2"/>
      <charset val="204"/>
    </font>
    <font>
      <sz val="11"/>
      <color rgb="FF000000"/>
      <name val="Calibri"/>
      <family val="2"/>
      <charset val="204"/>
    </font>
    <font>
      <sz val="11"/>
      <color rgb="FFFF0000"/>
      <name val="Calibri"/>
      <family val="2"/>
      <charset val="204"/>
    </font>
    <font>
      <sz val="14"/>
      <name val="Arial"/>
      <family val="2"/>
      <charset val="204"/>
    </font>
    <font>
      <b/>
      <sz val="10"/>
      <name val="Arial"/>
      <family val="2"/>
      <charset val="204"/>
    </font>
    <font>
      <u/>
      <sz val="10"/>
      <name val="Arial"/>
      <family val="2"/>
      <charset val="204"/>
    </font>
    <font>
      <sz val="10"/>
      <color rgb="FFFF0000"/>
      <name val="Arial"/>
      <family val="2"/>
      <charset val="204"/>
    </font>
    <font>
      <i/>
      <sz val="10"/>
      <name val="Arial"/>
      <family val="2"/>
      <charset val="204"/>
    </font>
    <font>
      <b/>
      <sz val="12"/>
      <name val="Arial"/>
      <family val="2"/>
      <charset val="204"/>
    </font>
    <font>
      <sz val="11"/>
      <name val="Arial"/>
      <family val="2"/>
      <charset val="204"/>
    </font>
    <font>
      <u/>
      <sz val="11"/>
      <name val="Arial"/>
      <family val="2"/>
      <charset val="204"/>
    </font>
    <font>
      <u/>
      <sz val="12"/>
      <name val="Arial"/>
      <family val="2"/>
      <charset val="204"/>
    </font>
    <font>
      <sz val="7"/>
      <name val="Arial"/>
      <family val="2"/>
      <charset val="204"/>
    </font>
    <font>
      <sz val="6"/>
      <name val="Arial Cyr"/>
      <charset val="204"/>
    </font>
    <font>
      <vertAlign val="superscript"/>
      <sz val="10"/>
      <name val="Arial"/>
      <family val="2"/>
      <charset val="204"/>
    </font>
    <font>
      <sz val="9"/>
      <color indexed="81"/>
      <name val="Tahoma"/>
      <family val="2"/>
      <charset val="204"/>
    </font>
    <font>
      <b/>
      <sz val="9"/>
      <color indexed="81"/>
      <name val="Tahoma"/>
      <family val="2"/>
      <charset val="204"/>
    </font>
    <font>
      <b/>
      <sz val="8"/>
      <color rgb="FFFF0000"/>
      <name val="Arial Cyr"/>
      <charset val="204"/>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s>
  <borders count="6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rgb="FF000000"/>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rgb="FF000000"/>
      </bottom>
      <diagonal/>
    </border>
    <border>
      <left style="thin">
        <color indexed="64"/>
      </left>
      <right/>
      <top/>
      <bottom style="medium">
        <color indexed="64"/>
      </bottom>
      <diagonal/>
    </border>
  </borders>
  <cellStyleXfs count="6">
    <xf numFmtId="0" fontId="0" fillId="0" borderId="0"/>
    <xf numFmtId="0" fontId="3" fillId="0" borderId="0" applyBorder="0">
      <alignment horizontal="center" vertical="center" wrapText="1"/>
    </xf>
    <xf numFmtId="0" fontId="4" fillId="0" borderId="1" applyBorder="0">
      <alignment horizontal="center" vertical="center" wrapText="1"/>
    </xf>
    <xf numFmtId="4" fontId="7" fillId="2" borderId="2" applyBorder="0">
      <alignment horizontal="right"/>
    </xf>
    <xf numFmtId="164" fontId="1" fillId="0" borderId="0" applyFont="0" applyFill="0" applyBorder="0" applyAlignment="0" applyProtection="0"/>
    <xf numFmtId="4" fontId="7" fillId="3" borderId="0" applyBorder="0">
      <alignment horizontal="right"/>
    </xf>
  </cellStyleXfs>
  <cellXfs count="409">
    <xf numFmtId="0" fontId="0" fillId="0" borderId="0" xfId="0"/>
    <xf numFmtId="49" fontId="2" fillId="0" borderId="0" xfId="0" applyNumberFormat="1" applyFont="1" applyFill="1" applyBorder="1" applyAlignment="1" applyProtection="1">
      <alignment vertical="top"/>
    </xf>
    <xf numFmtId="49" fontId="0" fillId="0" borderId="0" xfId="0" applyNumberFormat="1"/>
    <xf numFmtId="0" fontId="2" fillId="0" borderId="0" xfId="0" applyNumberFormat="1" applyFont="1" applyFill="1" applyBorder="1" applyAlignment="1" applyProtection="1">
      <alignment vertical="top" wrapText="1"/>
    </xf>
    <xf numFmtId="0" fontId="0" fillId="0" borderId="0" xfId="0" applyAlignment="1">
      <alignment horizontal="right" vertical="top"/>
    </xf>
    <xf numFmtId="0" fontId="0" fillId="0" borderId="0" xfId="0" applyAlignment="1">
      <alignment vertical="top" wrapText="1"/>
    </xf>
    <xf numFmtId="0" fontId="4" fillId="0" borderId="7" xfId="2" applyBorder="1" applyAlignment="1">
      <alignment horizontal="center" vertical="center" wrapText="1"/>
    </xf>
    <xf numFmtId="0" fontId="4" fillId="0" borderId="12" xfId="2" applyBorder="1">
      <alignment horizontal="center" vertical="center" wrapText="1"/>
    </xf>
    <xf numFmtId="0" fontId="4" fillId="0" borderId="13" xfId="2" applyBorder="1">
      <alignment horizontal="center" vertical="center" wrapText="1"/>
    </xf>
    <xf numFmtId="0" fontId="4" fillId="0" borderId="14" xfId="2" applyBorder="1">
      <alignment horizontal="center" vertical="center" wrapText="1"/>
    </xf>
    <xf numFmtId="0" fontId="4" fillId="0" borderId="15" xfId="2" applyBorder="1">
      <alignment horizontal="center" vertical="center" wrapText="1"/>
    </xf>
    <xf numFmtId="0" fontId="4" fillId="0" borderId="16" xfId="2" applyBorder="1">
      <alignment horizontal="center" vertical="center" wrapText="1"/>
    </xf>
    <xf numFmtId="0" fontId="6" fillId="0" borderId="2"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4" fontId="7" fillId="3" borderId="11" xfId="5" applyBorder="1">
      <alignment horizontal="right"/>
    </xf>
    <xf numFmtId="4" fontId="7" fillId="3" borderId="2" xfId="5" applyBorder="1">
      <alignment horizontal="right"/>
    </xf>
    <xf numFmtId="4" fontId="7" fillId="3" borderId="12" xfId="5" applyBorder="1">
      <alignment horizontal="right"/>
    </xf>
    <xf numFmtId="165" fontId="7" fillId="3" borderId="2" xfId="5" applyNumberFormat="1" applyBorder="1">
      <alignment horizontal="right"/>
    </xf>
    <xf numFmtId="0" fontId="0" fillId="0" borderId="11" xfId="0" applyBorder="1"/>
    <xf numFmtId="0" fontId="0" fillId="0" borderId="17" xfId="0" applyBorder="1"/>
    <xf numFmtId="0" fontId="0" fillId="0" borderId="16" xfId="0" applyBorder="1"/>
    <xf numFmtId="2" fontId="0" fillId="2" borderId="17" xfId="0" applyNumberFormat="1" applyFill="1" applyBorder="1" applyProtection="1">
      <protection locked="0"/>
    </xf>
    <xf numFmtId="2" fontId="0" fillId="2" borderId="16" xfId="0" applyNumberFormat="1" applyFill="1" applyBorder="1" applyProtection="1">
      <protection locked="0"/>
    </xf>
    <xf numFmtId="0" fontId="6" fillId="4" borderId="2" xfId="0" applyFont="1" applyFill="1" applyBorder="1" applyAlignment="1">
      <alignment vertical="top" wrapText="1"/>
    </xf>
    <xf numFmtId="0" fontId="0" fillId="4" borderId="2" xfId="0" applyFill="1" applyBorder="1" applyAlignment="1">
      <alignment vertical="top" wrapText="1"/>
    </xf>
    <xf numFmtId="0" fontId="0" fillId="4" borderId="11" xfId="0" applyFill="1" applyBorder="1"/>
    <xf numFmtId="4" fontId="7" fillId="2" borderId="17" xfId="3" applyFill="1" applyBorder="1" applyProtection="1">
      <alignment horizontal="right"/>
      <protection locked="0"/>
    </xf>
    <xf numFmtId="4" fontId="7" fillId="2" borderId="16" xfId="3" applyFill="1" applyBorder="1" applyProtection="1">
      <alignment horizontal="right"/>
      <protection locked="0"/>
    </xf>
    <xf numFmtId="0" fontId="0" fillId="4" borderId="0" xfId="0" applyFill="1"/>
    <xf numFmtId="0" fontId="6" fillId="4" borderId="11" xfId="0" applyFont="1" applyFill="1" applyBorder="1"/>
    <xf numFmtId="4" fontId="8" fillId="2" borderId="17" xfId="3" applyFont="1" applyFill="1" applyBorder="1" applyProtection="1">
      <alignment horizontal="right"/>
      <protection locked="0"/>
    </xf>
    <xf numFmtId="0" fontId="6" fillId="4" borderId="0" xfId="0" applyFont="1" applyFill="1"/>
    <xf numFmtId="165" fontId="7" fillId="2" borderId="17" xfId="3" applyNumberFormat="1" applyFill="1" applyBorder="1" applyProtection="1">
      <alignment horizontal="right"/>
      <protection locked="0"/>
    </xf>
    <xf numFmtId="0" fontId="0" fillId="2" borderId="17" xfId="0" applyFill="1" applyBorder="1"/>
    <xf numFmtId="0" fontId="0" fillId="2" borderId="16" xfId="0" applyFill="1" applyBorder="1"/>
    <xf numFmtId="0" fontId="9" fillId="0" borderId="0" xfId="0" applyFont="1"/>
    <xf numFmtId="166" fontId="7" fillId="0" borderId="19" xfId="4" applyNumberFormat="1" applyFont="1" applyBorder="1" applyAlignment="1">
      <alignment vertical="top"/>
    </xf>
    <xf numFmtId="164" fontId="7" fillId="0" borderId="19" xfId="4" applyNumberFormat="1" applyFont="1" applyBorder="1" applyAlignment="1">
      <alignment vertical="top"/>
    </xf>
    <xf numFmtId="167" fontId="7" fillId="0" borderId="19" xfId="4" applyNumberFormat="1" applyFont="1" applyBorder="1" applyAlignment="1">
      <alignment vertical="top"/>
    </xf>
    <xf numFmtId="0" fontId="0" fillId="0" borderId="0" xfId="0" applyNumberFormat="1"/>
    <xf numFmtId="0" fontId="0" fillId="0" borderId="0" xfId="0" applyNumberFormat="1" applyAlignment="1">
      <alignment vertical="top" wrapText="1"/>
    </xf>
    <xf numFmtId="0" fontId="6" fillId="0" borderId="19" xfId="0" applyFont="1" applyBorder="1" applyAlignment="1">
      <alignment vertical="top" wrapText="1"/>
    </xf>
    <xf numFmtId="0" fontId="0" fillId="0" borderId="23" xfId="0" applyBorder="1"/>
    <xf numFmtId="17" fontId="5" fillId="0" borderId="7" xfId="0" applyNumberFormat="1" applyFont="1" applyBorder="1"/>
    <xf numFmtId="0" fontId="0" fillId="0" borderId="7" xfId="0" applyBorder="1"/>
    <xf numFmtId="0" fontId="0" fillId="0" borderId="24" xfId="0" applyBorder="1"/>
    <xf numFmtId="0" fontId="0" fillId="0" borderId="19" xfId="0" applyBorder="1" applyAlignment="1">
      <alignment vertical="top" wrapText="1"/>
    </xf>
    <xf numFmtId="4" fontId="7" fillId="3" borderId="11" xfId="5" applyFill="1" applyBorder="1">
      <alignment horizontal="right"/>
    </xf>
    <xf numFmtId="0" fontId="0" fillId="3" borderId="11" xfId="0" applyFill="1" applyBorder="1"/>
    <xf numFmtId="2" fontId="0" fillId="3" borderId="11" xfId="0" applyNumberFormat="1" applyFill="1" applyBorder="1"/>
    <xf numFmtId="0" fontId="6" fillId="3" borderId="11" xfId="0" applyFont="1" applyFill="1" applyBorder="1"/>
    <xf numFmtId="165" fontId="7" fillId="3" borderId="11" xfId="5" applyNumberFormat="1" applyFill="1" applyBorder="1">
      <alignment horizontal="right"/>
    </xf>
    <xf numFmtId="165" fontId="0" fillId="0" borderId="11" xfId="0" applyNumberFormat="1" applyBorder="1"/>
    <xf numFmtId="165" fontId="6" fillId="0" borderId="2" xfId="0" applyNumberFormat="1" applyFont="1" applyBorder="1" applyAlignment="1">
      <alignment vertical="top" wrapText="1"/>
    </xf>
    <xf numFmtId="165" fontId="0" fillId="0" borderId="2" xfId="0" applyNumberFormat="1" applyBorder="1" applyAlignment="1">
      <alignment vertical="top" wrapText="1"/>
    </xf>
    <xf numFmtId="165" fontId="0" fillId="0" borderId="0" xfId="0" applyNumberFormat="1"/>
    <xf numFmtId="0" fontId="5" fillId="0" borderId="11" xfId="0" applyFont="1" applyBorder="1"/>
    <xf numFmtId="0" fontId="5" fillId="0" borderId="18" xfId="0" applyFont="1" applyFill="1" applyBorder="1"/>
    <xf numFmtId="165" fontId="7" fillId="2" borderId="11" xfId="5" applyNumberFormat="1" applyFill="1" applyBorder="1">
      <alignment horizontal="right"/>
    </xf>
    <xf numFmtId="165" fontId="7" fillId="2" borderId="2" xfId="5" applyNumberFormat="1" applyFill="1" applyBorder="1">
      <alignment horizontal="right"/>
    </xf>
    <xf numFmtId="165" fontId="7" fillId="2" borderId="12" xfId="5" applyNumberFormat="1" applyFill="1" applyBorder="1">
      <alignment horizontal="right"/>
    </xf>
    <xf numFmtId="168" fontId="7" fillId="3" borderId="11" xfId="5" applyNumberFormat="1" applyFill="1" applyBorder="1">
      <alignment horizontal="right"/>
    </xf>
    <xf numFmtId="168" fontId="7" fillId="3" borderId="2" xfId="5" applyNumberFormat="1" applyBorder="1">
      <alignment horizontal="right"/>
    </xf>
    <xf numFmtId="168" fontId="7" fillId="3" borderId="12" xfId="5" applyNumberFormat="1" applyBorder="1">
      <alignment horizontal="right"/>
    </xf>
    <xf numFmtId="168" fontId="0" fillId="3" borderId="11" xfId="0" applyNumberFormat="1" applyFill="1" applyBorder="1"/>
    <xf numFmtId="168" fontId="0" fillId="0" borderId="17" xfId="0" applyNumberFormat="1" applyBorder="1"/>
    <xf numFmtId="168" fontId="0" fillId="0" borderId="16" xfId="0" applyNumberFormat="1" applyBorder="1"/>
    <xf numFmtId="168" fontId="0" fillId="2" borderId="17" xfId="0" applyNumberFormat="1" applyFill="1" applyBorder="1" applyProtection="1">
      <protection locked="0"/>
    </xf>
    <xf numFmtId="168" fontId="0" fillId="2" borderId="16" xfId="0" applyNumberFormat="1" applyFill="1" applyBorder="1" applyProtection="1">
      <protection locked="0"/>
    </xf>
    <xf numFmtId="168" fontId="7" fillId="2" borderId="17" xfId="3" applyNumberFormat="1" applyFill="1" applyBorder="1" applyProtection="1">
      <alignment horizontal="right"/>
      <protection locked="0"/>
    </xf>
    <xf numFmtId="168" fontId="7" fillId="2" borderId="16" xfId="3" applyNumberFormat="1" applyFill="1" applyBorder="1" applyProtection="1">
      <alignment horizontal="right"/>
      <protection locked="0"/>
    </xf>
    <xf numFmtId="168" fontId="6" fillId="3" borderId="11" xfId="0" applyNumberFormat="1" applyFont="1" applyFill="1" applyBorder="1"/>
    <xf numFmtId="168" fontId="8" fillId="2" borderId="17" xfId="3" applyNumberFormat="1" applyFont="1" applyFill="1" applyBorder="1" applyProtection="1">
      <alignment horizontal="right"/>
      <protection locked="0"/>
    </xf>
    <xf numFmtId="168" fontId="7" fillId="2" borderId="2" xfId="5" applyNumberFormat="1" applyFont="1" applyFill="1" applyBorder="1">
      <alignment horizontal="right"/>
    </xf>
    <xf numFmtId="168" fontId="7" fillId="2" borderId="17" xfId="3" applyNumberFormat="1" applyFont="1" applyFill="1" applyBorder="1" applyProtection="1">
      <alignment horizontal="right"/>
      <protection locked="0"/>
    </xf>
    <xf numFmtId="168" fontId="7" fillId="2" borderId="16" xfId="3" applyNumberFormat="1" applyFont="1" applyFill="1" applyBorder="1" applyProtection="1">
      <alignment horizontal="right"/>
      <protection locked="0"/>
    </xf>
    <xf numFmtId="168" fontId="0" fillId="2" borderId="17" xfId="0" applyNumberFormat="1" applyFill="1" applyBorder="1"/>
    <xf numFmtId="168" fontId="0" fillId="2" borderId="16" xfId="0" applyNumberFormat="1" applyFill="1" applyBorder="1"/>
    <xf numFmtId="168" fontId="10" fillId="3" borderId="18" xfId="4" applyNumberFormat="1" applyFont="1" applyFill="1" applyBorder="1" applyAlignment="1">
      <alignment vertical="top"/>
    </xf>
    <xf numFmtId="168" fontId="8" fillId="0" borderId="19" xfId="4" applyNumberFormat="1" applyFont="1" applyBorder="1" applyAlignment="1">
      <alignment vertical="top"/>
    </xf>
    <xf numFmtId="168" fontId="8" fillId="0" borderId="20" xfId="4" applyNumberFormat="1" applyFont="1" applyBorder="1" applyAlignment="1">
      <alignment vertical="top"/>
    </xf>
    <xf numFmtId="165" fontId="7" fillId="2" borderId="17" xfId="5" applyNumberFormat="1" applyFill="1" applyBorder="1">
      <alignment horizontal="right"/>
    </xf>
    <xf numFmtId="0" fontId="6" fillId="0" borderId="0" xfId="0" applyFont="1"/>
    <xf numFmtId="0" fontId="12" fillId="0" borderId="0" xfId="0" applyFont="1"/>
    <xf numFmtId="0" fontId="15" fillId="0" borderId="35" xfId="0" applyFont="1" applyBorder="1" applyAlignment="1">
      <alignment vertical="top" wrapText="1"/>
    </xf>
    <xf numFmtId="0" fontId="15" fillId="0" borderId="34" xfId="0" applyFont="1" applyBorder="1" applyAlignment="1">
      <alignment vertical="top" wrapText="1"/>
    </xf>
    <xf numFmtId="0" fontId="4" fillId="0" borderId="42" xfId="2" applyBorder="1">
      <alignment horizontal="center" vertical="center" wrapText="1"/>
    </xf>
    <xf numFmtId="0" fontId="0" fillId="0" borderId="2" xfId="0" applyBorder="1"/>
    <xf numFmtId="0" fontId="12" fillId="0" borderId="24" xfId="0" applyFont="1" applyBorder="1" applyAlignment="1">
      <alignment horizontal="center" vertical="center" wrapText="1"/>
    </xf>
    <xf numFmtId="0" fontId="12" fillId="0" borderId="34" xfId="0" applyFont="1" applyBorder="1" applyAlignment="1">
      <alignment horizontal="center" vertical="center" wrapText="1"/>
    </xf>
    <xf numFmtId="0" fontId="4" fillId="6" borderId="3" xfId="2" applyFill="1" applyBorder="1">
      <alignment horizontal="center" vertical="center" wrapText="1"/>
    </xf>
    <xf numFmtId="0" fontId="4" fillId="0" borderId="14" xfId="2" applyFont="1" applyBorder="1">
      <alignment horizontal="center" vertical="center" wrapText="1"/>
    </xf>
    <xf numFmtId="0" fontId="4" fillId="0" borderId="15" xfId="2" applyFont="1" applyBorder="1">
      <alignment horizontal="center" vertical="center" wrapText="1"/>
    </xf>
    <xf numFmtId="0" fontId="4" fillId="0" borderId="16" xfId="2" applyFont="1" applyBorder="1">
      <alignment horizontal="center" vertical="center" wrapText="1"/>
    </xf>
    <xf numFmtId="4" fontId="7" fillId="2" borderId="2" xfId="3" applyBorder="1" applyAlignment="1" applyProtection="1">
      <alignment horizontal="right" vertical="center"/>
      <protection locked="0"/>
    </xf>
    <xf numFmtId="4" fontId="7" fillId="2" borderId="12" xfId="3" applyBorder="1" applyAlignment="1" applyProtection="1">
      <alignment horizontal="right" vertical="center"/>
      <protection locked="0"/>
    </xf>
    <xf numFmtId="0" fontId="6" fillId="0" borderId="3" xfId="0" applyFont="1" applyBorder="1"/>
    <xf numFmtId="4" fontId="8" fillId="2" borderId="2" xfId="3" applyFont="1" applyBorder="1" applyAlignment="1" applyProtection="1">
      <alignment horizontal="right" vertical="center"/>
      <protection locked="0"/>
    </xf>
    <xf numFmtId="0" fontId="16" fillId="0" borderId="19" xfId="0" applyFont="1" applyBorder="1" applyAlignment="1">
      <alignment vertical="top" wrapText="1"/>
    </xf>
    <xf numFmtId="0" fontId="16" fillId="0" borderId="26" xfId="0" applyFont="1" applyBorder="1"/>
    <xf numFmtId="4" fontId="16" fillId="3" borderId="44" xfId="5" applyFont="1" applyBorder="1">
      <alignment horizontal="right"/>
    </xf>
    <xf numFmtId="4" fontId="16" fillId="3" borderId="40" xfId="5" applyFont="1" applyBorder="1">
      <alignment horizontal="right"/>
    </xf>
    <xf numFmtId="4" fontId="16" fillId="3" borderId="41" xfId="5" applyFont="1" applyBorder="1">
      <alignment horizontal="right"/>
    </xf>
    <xf numFmtId="0" fontId="17" fillId="0" borderId="48" xfId="0" applyFont="1" applyBorder="1" applyAlignment="1">
      <alignment horizontal="center" vertical="top" wrapText="1"/>
    </xf>
    <xf numFmtId="0" fontId="17" fillId="0" borderId="46" xfId="0" applyFont="1" applyBorder="1" applyAlignment="1">
      <alignment horizontal="center" vertical="top" wrapText="1"/>
    </xf>
    <xf numFmtId="0" fontId="17" fillId="0" borderId="48" xfId="0" applyFont="1" applyBorder="1" applyAlignment="1">
      <alignment vertical="top" wrapText="1"/>
    </xf>
    <xf numFmtId="3" fontId="17" fillId="0" borderId="48" xfId="0" applyNumberFormat="1" applyFont="1" applyBorder="1" applyAlignment="1">
      <alignment horizontal="center" vertical="top" wrapText="1"/>
    </xf>
    <xf numFmtId="0" fontId="17" fillId="0" borderId="48" xfId="0" applyFont="1" applyBorder="1" applyAlignment="1">
      <alignment horizontal="center" vertical="center" wrapText="1"/>
    </xf>
    <xf numFmtId="0" fontId="6" fillId="0" borderId="11" xfId="0" applyFont="1" applyBorder="1"/>
    <xf numFmtId="0" fontId="16" fillId="0" borderId="18" xfId="0" applyFont="1" applyBorder="1"/>
    <xf numFmtId="0" fontId="0" fillId="0" borderId="0" xfId="0" applyAlignment="1">
      <alignment horizontal="center" vertical="center" wrapText="1"/>
    </xf>
    <xf numFmtId="0" fontId="12" fillId="0" borderId="0" xfId="0" applyFont="1" applyAlignment="1">
      <alignment horizontal="center"/>
    </xf>
    <xf numFmtId="0" fontId="12" fillId="0" borderId="28" xfId="0" applyFont="1" applyBorder="1" applyAlignment="1">
      <alignment vertical="top" wrapText="1"/>
    </xf>
    <xf numFmtId="0" fontId="12" fillId="0" borderId="10" xfId="0" applyFont="1" applyBorder="1" applyAlignment="1">
      <alignment vertical="top" wrapText="1"/>
    </xf>
    <xf numFmtId="0" fontId="12" fillId="0" borderId="34" xfId="0" applyFont="1" applyBorder="1" applyAlignment="1">
      <alignment horizontal="center" vertical="top"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vertical="center"/>
    </xf>
    <xf numFmtId="0" fontId="0" fillId="0" borderId="2" xfId="0" applyFont="1" applyBorder="1" applyAlignment="1">
      <alignment horizontal="center" vertical="center"/>
    </xf>
    <xf numFmtId="0" fontId="13" fillId="0" borderId="0" xfId="0" applyFont="1" applyAlignment="1">
      <alignment vertical="top" wrapText="1"/>
    </xf>
    <xf numFmtId="0" fontId="21" fillId="0" borderId="0" xfId="0" applyFont="1" applyAlignment="1">
      <alignment horizontal="left" vertical="top"/>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12" fillId="0" borderId="35" xfId="0" applyFont="1" applyBorder="1" applyAlignment="1">
      <alignment horizontal="center" vertical="center" wrapText="1"/>
    </xf>
    <xf numFmtId="3"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4" fillId="0" borderId="21" xfId="2" applyBorder="1">
      <alignment horizontal="center" vertical="center" wrapText="1"/>
    </xf>
    <xf numFmtId="0" fontId="4" fillId="0" borderId="22" xfId="2" applyBorder="1">
      <alignment horizontal="center" vertical="center" wrapText="1"/>
    </xf>
    <xf numFmtId="0" fontId="4" fillId="0" borderId="25" xfId="2" applyBorder="1">
      <alignment horizontal="center" vertical="center" wrapText="1"/>
    </xf>
    <xf numFmtId="0" fontId="4" fillId="0" borderId="11" xfId="2" applyBorder="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21" xfId="2" applyBorder="1">
      <alignment horizontal="center" vertical="center" wrapText="1"/>
    </xf>
    <xf numFmtId="0" fontId="4" fillId="0" borderId="22" xfId="2" applyBorder="1">
      <alignment horizontal="center" vertical="center" wrapText="1"/>
    </xf>
    <xf numFmtId="0" fontId="3" fillId="0" borderId="0" xfId="1" applyAlignment="1">
      <alignment horizontal="center" vertical="center" wrapText="1"/>
    </xf>
    <xf numFmtId="0" fontId="4" fillId="0" borderId="25" xfId="2" applyBorder="1">
      <alignment horizontal="center" vertical="center" wrapText="1"/>
    </xf>
    <xf numFmtId="0" fontId="4" fillId="0" borderId="11" xfId="2" applyBorder="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2" xfId="2" applyBorder="1">
      <alignment horizontal="center" vertical="center" wrapText="1"/>
    </xf>
    <xf numFmtId="0" fontId="0" fillId="0" borderId="8" xfId="0" applyBorder="1"/>
    <xf numFmtId="17" fontId="5" fillId="0" borderId="9" xfId="0" applyNumberFormat="1" applyFont="1" applyBorder="1"/>
    <xf numFmtId="0" fontId="0" fillId="0" borderId="9" xfId="0" applyBorder="1"/>
    <xf numFmtId="0" fontId="0" fillId="0" borderId="10" xfId="0" applyBorder="1"/>
    <xf numFmtId="0" fontId="4" fillId="0" borderId="8" xfId="2" applyBorder="1" applyAlignment="1">
      <alignment horizontal="center" vertical="center" wrapText="1"/>
    </xf>
    <xf numFmtId="0" fontId="4" fillId="0" borderId="28" xfId="2" applyBorder="1" applyAlignment="1">
      <alignment horizontal="center" vertical="center" wrapText="1"/>
    </xf>
    <xf numFmtId="0" fontId="4" fillId="0" borderId="52" xfId="2" applyBorder="1">
      <alignment horizontal="center" vertical="center" wrapText="1"/>
    </xf>
    <xf numFmtId="165" fontId="7" fillId="3" borderId="12" xfId="5" applyNumberFormat="1" applyBorder="1">
      <alignment horizontal="right"/>
    </xf>
    <xf numFmtId="165" fontId="7" fillId="3" borderId="11" xfId="5" applyNumberFormat="1" applyBorder="1">
      <alignment horizontal="right"/>
    </xf>
    <xf numFmtId="165" fontId="23" fillId="7" borderId="11" xfId="5" applyNumberFormat="1" applyFont="1" applyFill="1" applyBorder="1">
      <alignment horizontal="right"/>
    </xf>
    <xf numFmtId="4" fontId="23" fillId="7" borderId="2" xfId="5" applyFont="1" applyFill="1" applyBorder="1">
      <alignment horizontal="right"/>
    </xf>
    <xf numFmtId="4" fontId="23" fillId="7" borderId="12" xfId="5" applyFont="1" applyFill="1" applyBorder="1">
      <alignment horizontal="right"/>
    </xf>
    <xf numFmtId="4" fontId="7" fillId="0" borderId="11" xfId="5" applyFill="1" applyBorder="1">
      <alignment horizontal="right"/>
    </xf>
    <xf numFmtId="4" fontId="23" fillId="7" borderId="11" xfId="5" applyFont="1" applyFill="1" applyBorder="1">
      <alignment horizontal="right"/>
    </xf>
    <xf numFmtId="0" fontId="24" fillId="7" borderId="11" xfId="0" applyFont="1" applyFill="1" applyBorder="1"/>
    <xf numFmtId="0" fontId="24" fillId="7" borderId="17" xfId="0" applyFont="1" applyFill="1" applyBorder="1"/>
    <xf numFmtId="0" fontId="24" fillId="7" borderId="16" xfId="0" applyFont="1" applyFill="1" applyBorder="1"/>
    <xf numFmtId="2" fontId="0" fillId="0" borderId="11" xfId="0" applyNumberFormat="1" applyBorder="1"/>
    <xf numFmtId="2" fontId="0" fillId="4" borderId="17" xfId="0" applyNumberFormat="1" applyFill="1" applyBorder="1" applyProtection="1">
      <protection locked="0"/>
    </xf>
    <xf numFmtId="2" fontId="0" fillId="4" borderId="16" xfId="0" applyNumberFormat="1" applyFill="1" applyBorder="1" applyProtection="1">
      <protection locked="0"/>
    </xf>
    <xf numFmtId="2" fontId="24" fillId="7" borderId="11" xfId="0" applyNumberFormat="1" applyFont="1" applyFill="1" applyBorder="1"/>
    <xf numFmtId="2" fontId="24" fillId="7" borderId="17" xfId="0" applyNumberFormat="1" applyFont="1" applyFill="1" applyBorder="1" applyProtection="1">
      <protection locked="0"/>
    </xf>
    <xf numFmtId="2" fontId="24" fillId="7" borderId="16" xfId="0" applyNumberFormat="1" applyFont="1" applyFill="1" applyBorder="1" applyProtection="1">
      <protection locked="0"/>
    </xf>
    <xf numFmtId="0" fontId="0" fillId="4" borderId="2" xfId="0" applyFill="1" applyBorder="1"/>
    <xf numFmtId="4" fontId="7" fillId="2" borderId="17" xfId="3" applyBorder="1" applyProtection="1">
      <alignment horizontal="right"/>
      <protection locked="0"/>
    </xf>
    <xf numFmtId="165" fontId="7" fillId="2" borderId="17" xfId="3" applyNumberFormat="1" applyBorder="1" applyProtection="1">
      <alignment horizontal="right"/>
      <protection locked="0"/>
    </xf>
    <xf numFmtId="4" fontId="7" fillId="4" borderId="17" xfId="3" applyFill="1" applyBorder="1" applyProtection="1">
      <alignment horizontal="right"/>
      <protection locked="0"/>
    </xf>
    <xf numFmtId="165" fontId="7" fillId="5" borderId="17" xfId="3" applyNumberFormat="1" applyFill="1" applyBorder="1" applyProtection="1">
      <alignment horizontal="right"/>
      <protection locked="0"/>
    </xf>
    <xf numFmtId="4" fontId="7" fillId="4" borderId="16" xfId="3" applyFill="1" applyBorder="1" applyProtection="1">
      <alignment horizontal="right"/>
      <protection locked="0"/>
    </xf>
    <xf numFmtId="4" fontId="23" fillId="7" borderId="17" xfId="3" applyFont="1" applyFill="1" applyBorder="1" applyProtection="1">
      <alignment horizontal="right"/>
      <protection locked="0"/>
    </xf>
    <xf numFmtId="165" fontId="23" fillId="7" borderId="17" xfId="3" applyNumberFormat="1" applyFont="1" applyFill="1" applyBorder="1" applyProtection="1">
      <alignment horizontal="right"/>
      <protection locked="0"/>
    </xf>
    <xf numFmtId="4" fontId="23" fillId="7" borderId="16" xfId="3" applyFont="1" applyFill="1" applyBorder="1" applyProtection="1">
      <alignment horizontal="right"/>
      <protection locked="0"/>
    </xf>
    <xf numFmtId="0" fontId="6" fillId="4" borderId="2" xfId="0" applyFont="1" applyFill="1" applyBorder="1"/>
    <xf numFmtId="4" fontId="8" fillId="4" borderId="17" xfId="3" applyFont="1" applyFill="1" applyBorder="1" applyProtection="1">
      <alignment horizontal="right"/>
      <protection locked="0"/>
    </xf>
    <xf numFmtId="165" fontId="7" fillId="4" borderId="17" xfId="3" applyNumberFormat="1" applyFill="1" applyBorder="1" applyProtection="1">
      <alignment horizontal="right"/>
      <protection locked="0"/>
    </xf>
    <xf numFmtId="0" fontId="25" fillId="7" borderId="11" xfId="0" applyFont="1" applyFill="1" applyBorder="1"/>
    <xf numFmtId="4" fontId="26" fillId="7" borderId="17" xfId="3" applyFont="1" applyFill="1" applyBorder="1" applyProtection="1">
      <alignment horizontal="right"/>
      <protection locked="0"/>
    </xf>
    <xf numFmtId="4" fontId="7" fillId="2" borderId="16" xfId="3" applyBorder="1" applyProtection="1">
      <alignment horizontal="right"/>
      <protection locked="0"/>
    </xf>
    <xf numFmtId="165" fontId="7" fillId="2" borderId="16" xfId="3" applyNumberFormat="1" applyBorder="1" applyProtection="1">
      <alignment horizontal="right"/>
      <protection locked="0"/>
    </xf>
    <xf numFmtId="165" fontId="4" fillId="3" borderId="11" xfId="5" applyNumberFormat="1" applyFont="1" applyBorder="1">
      <alignment horizontal="right"/>
    </xf>
    <xf numFmtId="4" fontId="7" fillId="5" borderId="17" xfId="3" applyFill="1" applyBorder="1" applyProtection="1">
      <alignment horizontal="right"/>
      <protection locked="0"/>
    </xf>
    <xf numFmtId="4" fontId="7" fillId="3" borderId="2" xfId="5" applyFont="1" applyBorder="1">
      <alignment horizontal="right"/>
    </xf>
    <xf numFmtId="165" fontId="7" fillId="3" borderId="2" xfId="5" applyNumberFormat="1" applyFont="1" applyBorder="1">
      <alignment horizontal="right"/>
    </xf>
    <xf numFmtId="4" fontId="7" fillId="3" borderId="12" xfId="5" applyFont="1" applyBorder="1">
      <alignment horizontal="right"/>
    </xf>
    <xf numFmtId="165" fontId="7" fillId="4" borderId="2" xfId="5" applyNumberFormat="1" applyFont="1" applyFill="1" applyBorder="1">
      <alignment horizontal="right"/>
    </xf>
    <xf numFmtId="4" fontId="7" fillId="4" borderId="2" xfId="5" applyFont="1" applyFill="1" applyBorder="1">
      <alignment horizontal="right"/>
    </xf>
    <xf numFmtId="4" fontId="7" fillId="4" borderId="12" xfId="5" applyFont="1" applyFill="1" applyBorder="1">
      <alignment horizontal="right"/>
    </xf>
    <xf numFmtId="4" fontId="7" fillId="3" borderId="17" xfId="5" applyNumberFormat="1" applyBorder="1">
      <alignment horizontal="right"/>
    </xf>
    <xf numFmtId="4" fontId="7" fillId="4" borderId="2" xfId="5" applyFill="1" applyBorder="1">
      <alignment horizontal="right"/>
    </xf>
    <xf numFmtId="4" fontId="7" fillId="4" borderId="12" xfId="5" applyFill="1" applyBorder="1">
      <alignment horizontal="right"/>
    </xf>
    <xf numFmtId="4" fontId="23" fillId="7" borderId="17" xfId="5" applyNumberFormat="1" applyFont="1" applyFill="1" applyBorder="1">
      <alignment horizontal="right"/>
    </xf>
    <xf numFmtId="165" fontId="23" fillId="7" borderId="12" xfId="5" applyNumberFormat="1" applyFont="1" applyFill="1" applyBorder="1">
      <alignment horizontal="right"/>
    </xf>
    <xf numFmtId="4" fontId="7" fillId="2" borderId="17" xfId="3" applyFont="1" applyBorder="1" applyProtection="1">
      <alignment horizontal="right"/>
      <protection locked="0"/>
    </xf>
    <xf numFmtId="4" fontId="7" fillId="2" borderId="16" xfId="3" applyFont="1" applyBorder="1" applyProtection="1">
      <alignment horizontal="right"/>
      <protection locked="0"/>
    </xf>
    <xf numFmtId="4" fontId="7" fillId="4" borderId="17" xfId="3" applyFont="1" applyFill="1" applyBorder="1" applyProtection="1">
      <alignment horizontal="right"/>
      <protection locked="0"/>
    </xf>
    <xf numFmtId="4" fontId="7" fillId="4" borderId="16" xfId="3" applyFont="1" applyFill="1" applyBorder="1" applyProtection="1">
      <alignment horizontal="right"/>
      <protection locked="0"/>
    </xf>
    <xf numFmtId="165" fontId="8" fillId="4" borderId="2" xfId="5" applyNumberFormat="1" applyFont="1" applyFill="1" applyBorder="1">
      <alignment horizontal="right"/>
    </xf>
    <xf numFmtId="165" fontId="8" fillId="4" borderId="12" xfId="5" applyNumberFormat="1" applyFont="1" applyFill="1" applyBorder="1">
      <alignment horizontal="right"/>
    </xf>
    <xf numFmtId="165" fontId="23" fillId="7" borderId="2" xfId="5" applyNumberFormat="1" applyFont="1" applyFill="1" applyBorder="1">
      <alignment horizontal="right"/>
    </xf>
    <xf numFmtId="165" fontId="4" fillId="4" borderId="11" xfId="5" applyNumberFormat="1" applyFont="1" applyFill="1" applyBorder="1">
      <alignment horizontal="right"/>
    </xf>
    <xf numFmtId="165" fontId="8" fillId="5" borderId="17" xfId="3" applyNumberFormat="1" applyFont="1" applyFill="1" applyBorder="1" applyProtection="1">
      <alignment horizontal="right"/>
      <protection locked="0"/>
    </xf>
    <xf numFmtId="0" fontId="0" fillId="4" borderId="17" xfId="0" applyFill="1" applyBorder="1"/>
    <xf numFmtId="0" fontId="0" fillId="4" borderId="16" xfId="0" applyFill="1" applyBorder="1"/>
    <xf numFmtId="0" fontId="0" fillId="0" borderId="2" xfId="0" applyFill="1" applyBorder="1"/>
    <xf numFmtId="169" fontId="7" fillId="0" borderId="18" xfId="4" applyNumberFormat="1" applyFont="1" applyBorder="1" applyAlignment="1">
      <alignment vertical="top"/>
    </xf>
    <xf numFmtId="166" fontId="7" fillId="0" borderId="20" xfId="4" applyNumberFormat="1" applyFont="1" applyBorder="1" applyAlignment="1">
      <alignment vertical="top"/>
    </xf>
    <xf numFmtId="170" fontId="7" fillId="0" borderId="19" xfId="4" applyNumberFormat="1" applyFont="1" applyBorder="1" applyAlignment="1">
      <alignment vertical="top"/>
    </xf>
    <xf numFmtId="170" fontId="7" fillId="0" borderId="20" xfId="4" applyNumberFormat="1" applyFont="1" applyBorder="1" applyAlignment="1">
      <alignment vertical="top"/>
    </xf>
    <xf numFmtId="169" fontId="23" fillId="7" borderId="18" xfId="4" applyNumberFormat="1" applyFont="1" applyFill="1" applyBorder="1" applyAlignment="1">
      <alignment vertical="top"/>
    </xf>
    <xf numFmtId="166" fontId="23" fillId="7" borderId="19" xfId="4" applyNumberFormat="1" applyFont="1" applyFill="1" applyBorder="1" applyAlignment="1">
      <alignment vertical="top"/>
    </xf>
    <xf numFmtId="164" fontId="23" fillId="7" borderId="19" xfId="4" applyNumberFormat="1" applyFont="1" applyFill="1" applyBorder="1" applyAlignment="1">
      <alignment vertical="top"/>
    </xf>
    <xf numFmtId="166" fontId="23" fillId="7" borderId="20" xfId="4" applyNumberFormat="1" applyFont="1" applyFill="1" applyBorder="1" applyAlignment="1">
      <alignment vertical="top"/>
    </xf>
    <xf numFmtId="165" fontId="27" fillId="0" borderId="0" xfId="0" applyNumberFormat="1" applyFont="1"/>
    <xf numFmtId="165" fontId="24" fillId="7" borderId="0" xfId="0" applyNumberFormat="1" applyFont="1" applyFill="1"/>
    <xf numFmtId="0" fontId="24" fillId="7" borderId="0" xfId="0" applyFont="1" applyFill="1"/>
    <xf numFmtId="0" fontId="11" fillId="0" borderId="0" xfId="0" applyFont="1"/>
    <xf numFmtId="0" fontId="6" fillId="0" borderId="29" xfId="0" applyFont="1" applyBorder="1"/>
    <xf numFmtId="0" fontId="6" fillId="0" borderId="25" xfId="0" applyFont="1" applyBorder="1"/>
    <xf numFmtId="0" fontId="6" fillId="0" borderId="21" xfId="0" applyFont="1" applyBorder="1"/>
    <xf numFmtId="0" fontId="6" fillId="3" borderId="21" xfId="0" applyFont="1" applyFill="1" applyBorder="1"/>
    <xf numFmtId="171" fontId="28" fillId="0" borderId="22" xfId="0" applyNumberFormat="1" applyFont="1" applyBorder="1"/>
    <xf numFmtId="0" fontId="6" fillId="0" borderId="30" xfId="0" applyFont="1" applyBorder="1"/>
    <xf numFmtId="171" fontId="29" fillId="0" borderId="18" xfId="0" applyNumberFormat="1" applyFont="1" applyBorder="1"/>
    <xf numFmtId="171" fontId="29" fillId="0" borderId="19" xfId="0" applyNumberFormat="1" applyFont="1" applyBorder="1"/>
    <xf numFmtId="171" fontId="29" fillId="3" borderId="19" xfId="0" applyNumberFormat="1" applyFont="1" applyFill="1" applyBorder="1"/>
    <xf numFmtId="171" fontId="29" fillId="0" borderId="20" xfId="0" applyNumberFormat="1" applyFont="1" applyBorder="1"/>
    <xf numFmtId="171" fontId="29" fillId="0" borderId="53" xfId="0" applyNumberFormat="1" applyFont="1" applyBorder="1"/>
    <xf numFmtId="0" fontId="6" fillId="0" borderId="31" xfId="0" applyFont="1" applyBorder="1"/>
    <xf numFmtId="171" fontId="28" fillId="5" borderId="32" xfId="0" applyNumberFormat="1" applyFont="1" applyFill="1" applyBorder="1"/>
    <xf numFmtId="171" fontId="28" fillId="5" borderId="33" xfId="0" applyNumberFormat="1" applyFont="1" applyFill="1" applyBorder="1"/>
    <xf numFmtId="171" fontId="28" fillId="3" borderId="33" xfId="0" applyNumberFormat="1" applyFont="1" applyFill="1" applyBorder="1"/>
    <xf numFmtId="0" fontId="6" fillId="5" borderId="34" xfId="0" applyFont="1" applyFill="1" applyBorder="1"/>
    <xf numFmtId="2" fontId="22" fillId="0" borderId="0" xfId="0" applyNumberFormat="1" applyFont="1"/>
    <xf numFmtId="0" fontId="22" fillId="0" borderId="0" xfId="0" applyFont="1"/>
    <xf numFmtId="0" fontId="4" fillId="0" borderId="11" xfId="2" applyBorder="1">
      <alignment horizontal="center" vertical="center" wrapText="1"/>
    </xf>
    <xf numFmtId="0" fontId="4" fillId="0" borderId="2" xfId="2" applyBorder="1">
      <alignment horizontal="center" vertical="center" wrapText="1"/>
    </xf>
    <xf numFmtId="0" fontId="4" fillId="0" borderId="21" xfId="2" applyBorder="1">
      <alignment horizontal="center" vertical="center" wrapText="1"/>
    </xf>
    <xf numFmtId="0" fontId="4" fillId="0" borderId="3" xfId="2" applyBorder="1">
      <alignment horizontal="center" vertical="center" wrapText="1"/>
    </xf>
    <xf numFmtId="165" fontId="7" fillId="2" borderId="2" xfId="3" applyNumberFormat="1" applyBorder="1" applyAlignment="1" applyProtection="1">
      <alignment horizontal="right" vertical="center"/>
      <protection locked="0"/>
    </xf>
    <xf numFmtId="165" fontId="7" fillId="2" borderId="12" xfId="3" applyNumberFormat="1" applyBorder="1" applyAlignment="1" applyProtection="1">
      <alignment horizontal="right" vertical="center"/>
      <protection locked="0"/>
    </xf>
    <xf numFmtId="165" fontId="30" fillId="0" borderId="0" xfId="0" applyNumberFormat="1" applyFont="1"/>
    <xf numFmtId="0" fontId="0" fillId="0" borderId="2" xfId="0" applyBorder="1" applyAlignment="1">
      <alignment horizontal="center" vertical="center"/>
    </xf>
    <xf numFmtId="0" fontId="0" fillId="0" borderId="51" xfId="0" applyBorder="1" applyAlignment="1">
      <alignment horizontal="center" vertical="center" wrapText="1"/>
    </xf>
    <xf numFmtId="3" fontId="0" fillId="0" borderId="51" xfId="0" applyNumberFormat="1" applyBorder="1" applyAlignment="1">
      <alignment horizontal="center" vertical="center" wrapText="1"/>
    </xf>
    <xf numFmtId="0" fontId="0" fillId="0" borderId="51" xfId="0" applyBorder="1" applyAlignment="1">
      <alignment horizontal="center" vertical="center"/>
    </xf>
    <xf numFmtId="0" fontId="31" fillId="0" borderId="0" xfId="0" applyFont="1"/>
    <xf numFmtId="0" fontId="31" fillId="0" borderId="9" xfId="0" applyFont="1" applyBorder="1"/>
    <xf numFmtId="0" fontId="31" fillId="0" borderId="34" xfId="0" applyFont="1" applyBorder="1"/>
    <xf numFmtId="0" fontId="31" fillId="0" borderId="34" xfId="0" applyFont="1" applyBorder="1" applyAlignment="1">
      <alignment wrapText="1"/>
    </xf>
    <xf numFmtId="0" fontId="31" fillId="0" borderId="34" xfId="0" applyFont="1" applyBorder="1" applyAlignment="1">
      <alignment horizontal="center"/>
    </xf>
    <xf numFmtId="0" fontId="34" fillId="0" borderId="34" xfId="0" applyFont="1" applyBorder="1"/>
    <xf numFmtId="17" fontId="5" fillId="0" borderId="8" xfId="0" applyNumberFormat="1" applyFont="1" applyBorder="1" applyAlignment="1">
      <alignment horizontal="center"/>
    </xf>
    <xf numFmtId="17" fontId="5" fillId="0" borderId="9" xfId="0" applyNumberFormat="1" applyFont="1" applyBorder="1" applyAlignment="1">
      <alignment horizontal="center"/>
    </xf>
    <xf numFmtId="17" fontId="5" fillId="0" borderId="10" xfId="0" applyNumberFormat="1" applyFont="1" applyBorder="1" applyAlignment="1">
      <alignment horizontal="center"/>
    </xf>
    <xf numFmtId="0" fontId="4" fillId="0" borderId="42" xfId="2" applyBorder="1">
      <alignment horizontal="center" vertical="center" wrapText="1"/>
    </xf>
    <xf numFmtId="0" fontId="4" fillId="0" borderId="25" xfId="2" applyBorder="1">
      <alignment horizontal="center" vertical="center" wrapText="1"/>
    </xf>
    <xf numFmtId="0" fontId="4" fillId="0" borderId="21" xfId="2" applyBorder="1">
      <alignment horizontal="center" vertical="center" wrapText="1"/>
    </xf>
    <xf numFmtId="0" fontId="35" fillId="0" borderId="0" xfId="0" applyFont="1" applyAlignment="1">
      <alignment horizontal="center" vertical="center"/>
    </xf>
    <xf numFmtId="0" fontId="13" fillId="0" borderId="0" xfId="0" applyFont="1" applyAlignment="1">
      <alignment horizontal="center" vertical="center"/>
    </xf>
    <xf numFmtId="0" fontId="13" fillId="0" borderId="0" xfId="0" applyFont="1"/>
    <xf numFmtId="0" fontId="13" fillId="0" borderId="0" xfId="0" applyFont="1" applyAlignment="1"/>
    <xf numFmtId="0" fontId="21" fillId="0" borderId="0" xfId="0" applyFont="1" applyAlignment="1">
      <alignment vertical="top" wrapText="1"/>
    </xf>
    <xf numFmtId="0" fontId="13" fillId="0" borderId="0" xfId="0" applyFont="1" applyAlignment="1">
      <alignment wrapText="1"/>
    </xf>
    <xf numFmtId="0" fontId="13" fillId="0" borderId="0" xfId="0" applyFont="1" applyAlignment="1">
      <alignment horizontal="left" vertical="top" wrapText="1"/>
    </xf>
    <xf numFmtId="0" fontId="38" fillId="8" borderId="0" xfId="0" applyFont="1" applyFill="1" applyAlignment="1">
      <alignment wrapText="1"/>
    </xf>
    <xf numFmtId="0" fontId="38" fillId="8" borderId="0" xfId="0" applyFont="1" applyFill="1"/>
    <xf numFmtId="0" fontId="13" fillId="8" borderId="0" xfId="0" applyFont="1" applyFill="1" applyAlignment="1">
      <alignment wrapText="1"/>
    </xf>
    <xf numFmtId="0" fontId="21" fillId="0" borderId="0" xfId="0" applyFont="1" applyAlignment="1">
      <alignment wrapText="1"/>
    </xf>
    <xf numFmtId="0" fontId="21" fillId="0" borderId="0" xfId="0" applyFont="1"/>
    <xf numFmtId="0" fontId="40" fillId="0" borderId="0" xfId="0" applyFont="1" applyAlignment="1">
      <alignment horizontal="center"/>
    </xf>
    <xf numFmtId="0" fontId="21" fillId="0" borderId="0" xfId="0" applyFont="1" applyAlignment="1">
      <alignment horizontal="center"/>
    </xf>
    <xf numFmtId="0" fontId="41" fillId="0" borderId="0" xfId="0" applyFont="1" applyAlignment="1">
      <alignment horizontal="left" vertical="top" wrapText="1"/>
    </xf>
    <xf numFmtId="0" fontId="41" fillId="0" borderId="0" xfId="0" applyFont="1" applyAlignment="1">
      <alignment vertical="top" wrapText="1"/>
    </xf>
    <xf numFmtId="0" fontId="42" fillId="0" borderId="0" xfId="0" applyFont="1" applyAlignment="1">
      <alignment horizontal="left" vertical="top" wrapText="1"/>
    </xf>
    <xf numFmtId="0" fontId="40" fillId="0" borderId="0" xfId="0" applyFont="1" applyAlignment="1">
      <alignment horizontal="right" indent="15"/>
    </xf>
    <xf numFmtId="0" fontId="35" fillId="0" borderId="0" xfId="0" applyFont="1"/>
    <xf numFmtId="0" fontId="21" fillId="0" borderId="0" xfId="0" applyFont="1" applyAlignment="1">
      <alignment horizontal="left" vertical="top" wrapText="1"/>
    </xf>
    <xf numFmtId="0" fontId="21" fillId="0" borderId="0" xfId="0" applyFont="1" applyBorder="1" applyAlignment="1">
      <alignment horizontal="left" vertical="top" wrapText="1"/>
    </xf>
    <xf numFmtId="0" fontId="21" fillId="0" borderId="0" xfId="0" applyFont="1" applyBorder="1" applyAlignment="1">
      <alignment vertical="top" wrapText="1"/>
    </xf>
    <xf numFmtId="0" fontId="21" fillId="0" borderId="0" xfId="0" applyFont="1" applyAlignment="1">
      <alignment horizontal="left" indent="1"/>
    </xf>
    <xf numFmtId="0" fontId="21" fillId="0" borderId="0" xfId="0" applyFont="1" applyAlignment="1">
      <alignment horizontal="left" vertical="top" wrapText="1" indent="1"/>
    </xf>
    <xf numFmtId="0" fontId="43" fillId="0" borderId="0" xfId="0" applyFont="1" applyAlignment="1">
      <alignment horizontal="left" indent="1"/>
    </xf>
    <xf numFmtId="0" fontId="40" fillId="0" borderId="0" xfId="0" applyFont="1" applyFill="1" applyAlignment="1">
      <alignment horizontal="center"/>
    </xf>
    <xf numFmtId="0" fontId="21" fillId="0" borderId="0" xfId="0" applyFont="1" applyAlignment="1">
      <alignment horizontal="justify"/>
    </xf>
    <xf numFmtId="165" fontId="4" fillId="2" borderId="17" xfId="3" applyNumberFormat="1" applyFont="1" applyBorder="1" applyProtection="1">
      <alignment horizontal="right"/>
      <protection locked="0"/>
    </xf>
    <xf numFmtId="0" fontId="45" fillId="0" borderId="0" xfId="0" applyFont="1"/>
    <xf numFmtId="171" fontId="6" fillId="0" borderId="18" xfId="0" applyNumberFormat="1" applyFont="1" applyBorder="1"/>
    <xf numFmtId="171" fontId="29" fillId="0" borderId="41" xfId="0" applyNumberFormat="1" applyFont="1" applyBorder="1"/>
    <xf numFmtId="0" fontId="6" fillId="5" borderId="8" xfId="0" applyFont="1" applyFill="1" applyBorder="1"/>
    <xf numFmtId="0" fontId="6" fillId="5" borderId="9" xfId="0" applyFont="1" applyFill="1" applyBorder="1"/>
    <xf numFmtId="0" fontId="6" fillId="5" borderId="10" xfId="0" applyFont="1" applyFill="1" applyBorder="1"/>
    <xf numFmtId="0" fontId="12" fillId="0" borderId="30" xfId="0" applyFont="1" applyBorder="1" applyAlignment="1">
      <alignment horizontal="center" vertical="center" wrapText="1"/>
    </xf>
    <xf numFmtId="0" fontId="40" fillId="0" borderId="0" xfId="0" applyFont="1"/>
    <xf numFmtId="0" fontId="40" fillId="0" borderId="0" xfId="0" applyFont="1" applyAlignment="1">
      <alignment horizontal="left"/>
    </xf>
    <xf numFmtId="0" fontId="18" fillId="0" borderId="34" xfId="0" applyFont="1" applyBorder="1" applyAlignment="1">
      <alignment horizontal="center" vertical="center" wrapText="1"/>
    </xf>
    <xf numFmtId="0" fontId="0" fillId="0" borderId="2" xfId="0" applyBorder="1" applyAlignment="1">
      <alignment horizontal="left" vertical="top" wrapText="1"/>
    </xf>
    <xf numFmtId="0" fontId="31" fillId="0" borderId="59" xfId="0" applyFont="1" applyBorder="1"/>
    <xf numFmtId="0" fontId="31" fillId="0" borderId="10" xfId="0" applyFont="1" applyBorder="1"/>
    <xf numFmtId="0" fontId="31" fillId="0" borderId="24" xfId="0" applyFont="1" applyBorder="1"/>
    <xf numFmtId="0" fontId="31" fillId="0" borderId="60" xfId="0" applyFont="1" applyBorder="1"/>
    <xf numFmtId="0" fontId="31" fillId="0" borderId="35" xfId="0" applyFont="1" applyBorder="1"/>
    <xf numFmtId="0" fontId="31" fillId="0" borderId="61" xfId="0" applyFont="1" applyBorder="1"/>
    <xf numFmtId="0" fontId="31" fillId="0" borderId="61" xfId="0" applyFont="1" applyBorder="1" applyAlignment="1">
      <alignment wrapText="1"/>
    </xf>
    <xf numFmtId="0" fontId="33" fillId="0" borderId="33" xfId="0" applyFont="1" applyBorder="1" applyAlignment="1">
      <alignment horizontal="center"/>
    </xf>
    <xf numFmtId="0" fontId="34" fillId="0" borderId="30" xfId="0" applyFont="1" applyBorder="1"/>
    <xf numFmtId="0" fontId="33" fillId="0" borderId="33" xfId="0" applyFont="1" applyBorder="1"/>
    <xf numFmtId="0" fontId="0" fillId="0" borderId="13" xfId="0" applyBorder="1" applyAlignment="1">
      <alignment horizontal="center" vertical="center"/>
    </xf>
    <xf numFmtId="0" fontId="6" fillId="0" borderId="42" xfId="0" applyFont="1" applyBorder="1"/>
    <xf numFmtId="0" fontId="6" fillId="0" borderId="13" xfId="0" applyFont="1" applyBorder="1"/>
    <xf numFmtId="0" fontId="6" fillId="0" borderId="0" xfId="0" applyFont="1" applyBorder="1"/>
    <xf numFmtId="0" fontId="6" fillId="3" borderId="13" xfId="0" applyFont="1" applyFill="1" applyBorder="1"/>
    <xf numFmtId="171" fontId="49" fillId="0" borderId="52" xfId="0" applyNumberFormat="1" applyFont="1" applyBorder="1"/>
    <xf numFmtId="3" fontId="0" fillId="0" borderId="0" xfId="0" applyNumberFormat="1"/>
    <xf numFmtId="0" fontId="45" fillId="0" borderId="23" xfId="0" applyFont="1" applyBorder="1"/>
    <xf numFmtId="0" fontId="45" fillId="0" borderId="55" xfId="0" applyFont="1" applyBorder="1"/>
    <xf numFmtId="0" fontId="45" fillId="0" borderId="54" xfId="0" applyFont="1" applyBorder="1"/>
    <xf numFmtId="0" fontId="45" fillId="0" borderId="7" xfId="0" applyFont="1" applyBorder="1"/>
    <xf numFmtId="0" fontId="45" fillId="0" borderId="24" xfId="0" applyFont="1" applyBorder="1"/>
    <xf numFmtId="0" fontId="6" fillId="0" borderId="32" xfId="0" applyFont="1" applyBorder="1"/>
    <xf numFmtId="0" fontId="6" fillId="0" borderId="40" xfId="0" applyFont="1" applyBorder="1"/>
    <xf numFmtId="0" fontId="6" fillId="0" borderId="63" xfId="0" applyFont="1" applyBorder="1"/>
    <xf numFmtId="0" fontId="6" fillId="0" borderId="33" xfId="0" applyFont="1" applyBorder="1"/>
    <xf numFmtId="0" fontId="6" fillId="0" borderId="34" xfId="0" applyFont="1" applyBorder="1"/>
    <xf numFmtId="0" fontId="21" fillId="0" borderId="0" xfId="0" applyFont="1" applyBorder="1" applyAlignment="1">
      <alignment vertical="top" wrapText="1"/>
    </xf>
    <xf numFmtId="0" fontId="3" fillId="0" borderId="0" xfId="1" applyAlignment="1">
      <alignment horizontal="center" vertical="center" wrapText="1"/>
    </xf>
    <xf numFmtId="17" fontId="5" fillId="0" borderId="8" xfId="0" applyNumberFormat="1" applyFont="1" applyBorder="1" applyAlignment="1">
      <alignment horizontal="center"/>
    </xf>
    <xf numFmtId="17" fontId="5" fillId="0" borderId="9" xfId="0" applyNumberFormat="1" applyFont="1" applyBorder="1" applyAlignment="1">
      <alignment horizontal="center"/>
    </xf>
    <xf numFmtId="17" fontId="5" fillId="0" borderId="10" xfId="0" applyNumberFormat="1" applyFont="1" applyBorder="1" applyAlignment="1">
      <alignment horizontal="center"/>
    </xf>
    <xf numFmtId="0" fontId="4" fillId="0" borderId="1" xfId="2" applyBorder="1">
      <alignment horizontal="center" vertical="center" wrapText="1"/>
    </xf>
    <xf numFmtId="0" fontId="4" fillId="0" borderId="42" xfId="2" applyBorder="1">
      <alignment horizontal="center" vertical="center" wrapText="1"/>
    </xf>
    <xf numFmtId="0" fontId="4" fillId="0" borderId="55" xfId="2" applyBorder="1" applyAlignment="1">
      <alignment horizontal="center" vertical="center" wrapText="1"/>
    </xf>
    <xf numFmtId="0" fontId="4" fillId="0" borderId="13" xfId="2" applyBorder="1" applyAlignment="1">
      <alignment horizontal="center" vertical="center" wrapText="1"/>
    </xf>
    <xf numFmtId="0" fontId="4" fillId="0" borderId="54" xfId="2" applyBorder="1" applyAlignment="1">
      <alignment horizontal="center" vertical="center" wrapText="1"/>
    </xf>
    <xf numFmtId="0" fontId="4" fillId="0" borderId="43" xfId="2" applyBorder="1" applyAlignment="1">
      <alignment horizontal="center" vertical="center" wrapText="1"/>
    </xf>
    <xf numFmtId="0" fontId="0" fillId="0" borderId="0" xfId="0" applyAlignment="1">
      <alignment horizontal="center" vertical="center" wrapText="1"/>
    </xf>
    <xf numFmtId="0" fontId="4" fillId="0" borderId="2" xfId="2" applyBorder="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17" fontId="4" fillId="0" borderId="5" xfId="2" applyNumberFormat="1" applyFont="1" applyBorder="1" applyAlignment="1">
      <alignment horizontal="center" vertical="center" wrapText="1"/>
    </xf>
    <xf numFmtId="0" fontId="4" fillId="0" borderId="4" xfId="2" applyBorder="1" applyAlignment="1">
      <alignment horizontal="center" vertical="center" wrapText="1"/>
    </xf>
    <xf numFmtId="0" fontId="4" fillId="0" borderId="6" xfId="2" applyBorder="1" applyAlignment="1">
      <alignment horizontal="center" vertical="center" wrapText="1"/>
    </xf>
    <xf numFmtId="0" fontId="0" fillId="0" borderId="0" xfId="0" applyAlignment="1">
      <alignment wrapText="1"/>
    </xf>
    <xf numFmtId="0" fontId="4" fillId="0" borderId="25" xfId="2" applyBorder="1">
      <alignment horizontal="center" vertical="center" wrapText="1"/>
    </xf>
    <xf numFmtId="0" fontId="4" fillId="0" borderId="11" xfId="2" applyBorder="1">
      <alignment horizontal="center" vertical="center" wrapText="1"/>
    </xf>
    <xf numFmtId="0" fontId="4" fillId="0" borderId="21" xfId="2" applyBorder="1">
      <alignment horizontal="center" vertical="center" wrapText="1"/>
    </xf>
    <xf numFmtId="0" fontId="4" fillId="0" borderId="27" xfId="2" applyBorder="1">
      <alignment horizontal="center" vertical="center" wrapText="1"/>
    </xf>
    <xf numFmtId="0" fontId="4" fillId="0" borderId="3" xfId="2" applyBorder="1">
      <alignment horizontal="center" vertical="center" wrapText="1"/>
    </xf>
    <xf numFmtId="0" fontId="45" fillId="0" borderId="54" xfId="0" applyFont="1" applyBorder="1" applyAlignment="1">
      <alignment horizontal="justify" vertical="center"/>
    </xf>
    <xf numFmtId="0" fontId="0" fillId="0" borderId="63" xfId="0" applyBorder="1" applyAlignment="1">
      <alignment horizontal="justify" vertical="center"/>
    </xf>
    <xf numFmtId="0" fontId="6" fillId="0" borderId="0" xfId="0" applyFont="1" applyAlignment="1">
      <alignment vertical="justify"/>
    </xf>
    <xf numFmtId="0" fontId="17" fillId="0" borderId="45" xfId="0" applyFont="1" applyBorder="1" applyAlignment="1">
      <alignment horizontal="center" vertical="center" textRotation="90" wrapText="1"/>
    </xf>
    <xf numFmtId="0" fontId="17" fillId="0" borderId="46" xfId="0" applyFont="1" applyBorder="1" applyAlignment="1">
      <alignment horizontal="center" vertical="center" textRotation="90" wrapText="1"/>
    </xf>
    <xf numFmtId="0" fontId="17" fillId="0" borderId="50"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7" xfId="0" applyFont="1" applyBorder="1" applyAlignment="1">
      <alignment horizontal="center" vertical="center" wrapText="1"/>
    </xf>
    <xf numFmtId="0" fontId="12" fillId="0" borderId="0" xfId="0" applyFont="1" applyAlignment="1">
      <alignment horizontal="center"/>
    </xf>
    <xf numFmtId="0" fontId="0" fillId="0" borderId="0" xfId="0" applyAlignment="1">
      <alignment horizontal="center"/>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2" fillId="0" borderId="56" xfId="0" applyFont="1" applyBorder="1" applyAlignment="1">
      <alignment horizontal="center" vertical="top" wrapText="1"/>
    </xf>
    <xf numFmtId="0" fontId="20" fillId="0" borderId="56" xfId="0" applyFont="1" applyBorder="1" applyAlignment="1">
      <alignment horizontal="center" vertical="top" wrapText="1"/>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31" fillId="0" borderId="29" xfId="0" applyFont="1" applyBorder="1" applyAlignment="1">
      <alignment wrapText="1"/>
    </xf>
    <xf numFmtId="0" fontId="31" fillId="0" borderId="31" xfId="0" applyFont="1" applyBorder="1" applyAlignment="1">
      <alignment wrapText="1"/>
    </xf>
    <xf numFmtId="0" fontId="31" fillId="0" borderId="62" xfId="0" applyFont="1" applyBorder="1" applyAlignment="1">
      <alignment wrapText="1"/>
    </xf>
    <xf numFmtId="0" fontId="31" fillId="0" borderId="8" xfId="0" applyFont="1" applyBorder="1" applyAlignment="1">
      <alignment horizontal="center"/>
    </xf>
    <xf numFmtId="0" fontId="31" fillId="0" borderId="9" xfId="0" applyFont="1" applyBorder="1" applyAlignment="1">
      <alignment horizontal="center"/>
    </xf>
    <xf numFmtId="0" fontId="31" fillId="0" borderId="39" xfId="0" applyFont="1" applyBorder="1" applyAlignment="1">
      <alignment horizontal="center"/>
    </xf>
    <xf numFmtId="0" fontId="32" fillId="0" borderId="33" xfId="0" applyFont="1" applyBorder="1"/>
    <xf numFmtId="0" fontId="31" fillId="0" borderId="36" xfId="0" applyFont="1" applyBorder="1" applyAlignment="1">
      <alignment wrapText="1"/>
    </xf>
    <xf numFmtId="0" fontId="31" fillId="0" borderId="37" xfId="0" applyFont="1" applyBorder="1" applyAlignment="1">
      <alignment wrapText="1"/>
    </xf>
    <xf numFmtId="0" fontId="31" fillId="0" borderId="38" xfId="0" applyFont="1" applyBorder="1" applyAlignment="1">
      <alignment wrapText="1"/>
    </xf>
    <xf numFmtId="0" fontId="15" fillId="0" borderId="29" xfId="0" applyFont="1" applyBorder="1" applyAlignment="1">
      <alignment horizontal="center" vertical="top" wrapText="1"/>
    </xf>
    <xf numFmtId="0" fontId="15" fillId="0" borderId="30" xfId="0" applyFont="1" applyBorder="1" applyAlignment="1">
      <alignment horizontal="center" vertical="top" wrapText="1"/>
    </xf>
    <xf numFmtId="0" fontId="14" fillId="0" borderId="0" xfId="0" applyFont="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9" xfId="0" applyFont="1" applyBorder="1" applyAlignment="1">
      <alignment horizontal="center" vertical="center" textRotation="90" wrapText="1"/>
    </xf>
    <xf numFmtId="0" fontId="12" fillId="0" borderId="30" xfId="0" applyFont="1" applyBorder="1" applyAlignment="1">
      <alignment horizontal="center" vertical="center" textRotation="90"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0" xfId="0" applyFont="1" applyAlignment="1">
      <alignment horizontal="center" vertical="center"/>
    </xf>
    <xf numFmtId="0" fontId="0" fillId="0" borderId="0" xfId="0" applyAlignment="1">
      <alignment vertical="center" wrapText="1"/>
    </xf>
    <xf numFmtId="0" fontId="13" fillId="0" borderId="0" xfId="0" applyFont="1" applyFill="1" applyAlignment="1">
      <alignment horizontal="left" vertical="top" wrapText="1"/>
    </xf>
    <xf numFmtId="0" fontId="37" fillId="0" borderId="0" xfId="0" applyFont="1" applyFill="1" applyAlignment="1">
      <alignment wrapText="1"/>
    </xf>
    <xf numFmtId="0" fontId="39" fillId="0" borderId="0" xfId="0" applyFont="1" applyFill="1" applyAlignment="1">
      <alignment wrapText="1"/>
    </xf>
    <xf numFmtId="0" fontId="13" fillId="0" borderId="0" xfId="0" applyFont="1" applyFill="1" applyAlignment="1">
      <alignment wrapText="1"/>
    </xf>
    <xf numFmtId="0" fontId="13" fillId="0" borderId="0" xfId="0" applyFont="1" applyFill="1" applyAlignment="1">
      <alignment vertical="top" wrapText="1"/>
    </xf>
    <xf numFmtId="0" fontId="21" fillId="0" borderId="0" xfId="0" applyFont="1" applyFill="1" applyAlignment="1">
      <alignment horizontal="left" vertical="top" wrapText="1"/>
    </xf>
    <xf numFmtId="0" fontId="18" fillId="0" borderId="0" xfId="0" applyFont="1" applyFill="1" applyAlignment="1">
      <alignment horizontal="center" vertical="center" wrapText="1"/>
    </xf>
    <xf numFmtId="0" fontId="0" fillId="0" borderId="0" xfId="0" applyFill="1" applyAlignment="1">
      <alignment horizontal="center" vertical="center" wrapText="1"/>
    </xf>
    <xf numFmtId="0" fontId="14" fillId="0" borderId="0" xfId="0" applyFont="1" applyFill="1" applyAlignment="1">
      <alignment horizontal="center"/>
    </xf>
    <xf numFmtId="0" fontId="0" fillId="0" borderId="0" xfId="0" applyFill="1"/>
    <xf numFmtId="0" fontId="12" fillId="0" borderId="57" xfId="0" applyFont="1" applyFill="1" applyBorder="1" applyAlignment="1">
      <alignment horizontal="center" vertical="top" wrapText="1"/>
    </xf>
    <xf numFmtId="0" fontId="12" fillId="0" borderId="47" xfId="0" applyFont="1" applyFill="1" applyBorder="1" applyAlignment="1">
      <alignment horizontal="center" vertical="top" wrapText="1"/>
    </xf>
    <xf numFmtId="0" fontId="12" fillId="0" borderId="46" xfId="0" applyFont="1" applyFill="1" applyBorder="1" applyAlignment="1">
      <alignment horizontal="center" vertical="top" wrapText="1"/>
    </xf>
    <xf numFmtId="0" fontId="12" fillId="0" borderId="48" xfId="0" applyFont="1" applyFill="1" applyBorder="1" applyAlignment="1">
      <alignment horizontal="center" vertical="top" wrapText="1"/>
    </xf>
    <xf numFmtId="3" fontId="12" fillId="0" borderId="48" xfId="0" applyNumberFormat="1" applyFont="1" applyFill="1" applyBorder="1" applyAlignment="1">
      <alignment horizontal="center" vertical="top" wrapText="1"/>
    </xf>
    <xf numFmtId="3" fontId="12" fillId="0" borderId="57" xfId="0" applyNumberFormat="1" applyFont="1" applyFill="1" applyBorder="1" applyAlignment="1">
      <alignment horizontal="center" vertical="top" wrapText="1"/>
    </xf>
    <xf numFmtId="3" fontId="12" fillId="0" borderId="47" xfId="0" applyNumberFormat="1" applyFont="1" applyFill="1" applyBorder="1" applyAlignment="1">
      <alignment horizontal="center" vertical="top" wrapText="1"/>
    </xf>
  </cellXfs>
  <cellStyles count="6">
    <cellStyle name="Заголовок" xfId="1"/>
    <cellStyle name="ЗаголовокСтолбца" xfId="2"/>
    <cellStyle name="Значение" xfId="3"/>
    <cellStyle name="Обычный" xfId="0" builtinId="0"/>
    <cellStyle name="Финансовый" xfId="4" builtinId="3"/>
    <cellStyle name="Формула"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1060;&#1086;&#1088;&#1084;&#1072;%2046%20&#1069;&#1069;/&#1044;&#1083;&#1103;%20&#1088;&#1072;&#1089;&#1095;&#1105;&#1090;&#1072;%20&#1090;&#1072;&#1088;&#1080;&#1092;&#1086;&#1074;/TSET.NET.2009.O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Documents%20and%20Settings/KuznetsovaNN/Application%20Data/Microsoft/Excel/&#1044;&#1083;&#1103;%20&#1088;&#1072;&#1089;&#1095;&#1105;&#1090;&#1072;%20&#1090;&#1072;&#1088;&#1080;&#1092;&#1086;&#1074;/TSET.NET.2009.OR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190"/>
  <sheetViews>
    <sheetView tabSelected="1" workbookViewId="0"/>
  </sheetViews>
  <sheetFormatPr defaultColWidth="8.85546875" defaultRowHeight="12.75"/>
  <cols>
    <col min="1" max="1" width="143.7109375" style="264" customWidth="1"/>
    <col min="2" max="16384" width="8.85546875" style="264"/>
  </cols>
  <sheetData>
    <row r="1" spans="1:9" ht="18">
      <c r="A1" s="262" t="s">
        <v>166</v>
      </c>
      <c r="B1" s="263"/>
      <c r="C1" s="263"/>
      <c r="D1" s="263"/>
      <c r="E1" s="263"/>
      <c r="F1" s="263"/>
      <c r="G1" s="263"/>
      <c r="H1" s="263"/>
    </row>
    <row r="2" spans="1:9" ht="18">
      <c r="A2" s="262" t="s">
        <v>167</v>
      </c>
      <c r="B2" s="263"/>
      <c r="C2" s="263"/>
      <c r="D2" s="263"/>
      <c r="E2" s="263"/>
      <c r="F2" s="263"/>
      <c r="G2" s="263"/>
      <c r="H2" s="265"/>
    </row>
    <row r="3" spans="1:9" ht="18">
      <c r="A3" s="262" t="s">
        <v>315</v>
      </c>
      <c r="B3" s="263"/>
      <c r="C3" s="263"/>
      <c r="D3" s="263"/>
      <c r="E3" s="263"/>
      <c r="F3" s="263"/>
      <c r="G3" s="263"/>
      <c r="H3" s="265"/>
    </row>
    <row r="4" spans="1:9" ht="18">
      <c r="A4" s="262" t="s">
        <v>339</v>
      </c>
      <c r="B4" s="263"/>
      <c r="C4" s="263"/>
      <c r="D4" s="263"/>
      <c r="E4" s="263"/>
      <c r="F4" s="263"/>
      <c r="G4" s="263"/>
      <c r="H4" s="263"/>
    </row>
    <row r="6" spans="1:9" ht="37.5" customHeight="1">
      <c r="A6" s="266" t="s">
        <v>316</v>
      </c>
      <c r="B6" s="267"/>
      <c r="C6" s="267"/>
      <c r="D6" s="267"/>
      <c r="E6" s="267"/>
      <c r="F6" s="267"/>
      <c r="G6" s="267"/>
      <c r="H6" s="267"/>
      <c r="I6" s="267"/>
    </row>
    <row r="7" spans="1:9" ht="21.75" customHeight="1">
      <c r="A7" s="392" t="s">
        <v>434</v>
      </c>
      <c r="B7" s="267"/>
      <c r="C7" s="267"/>
      <c r="D7" s="267"/>
      <c r="E7" s="267"/>
      <c r="F7" s="267"/>
      <c r="G7" s="267"/>
      <c r="H7" s="267"/>
      <c r="I7" s="267"/>
    </row>
    <row r="8" spans="1:9" ht="11.25" customHeight="1">
      <c r="A8" s="393"/>
      <c r="B8" s="267"/>
      <c r="C8" s="267"/>
      <c r="D8" s="267"/>
      <c r="E8" s="267"/>
      <c r="F8" s="267"/>
      <c r="G8" s="267"/>
      <c r="H8" s="267"/>
      <c r="I8" s="267"/>
    </row>
    <row r="9" spans="1:9" ht="15.75" customHeight="1">
      <c r="A9" s="394" t="s">
        <v>168</v>
      </c>
      <c r="B9" s="267"/>
      <c r="C9" s="267"/>
      <c r="D9" s="267"/>
      <c r="E9" s="267"/>
      <c r="F9" s="267"/>
      <c r="G9" s="267"/>
      <c r="H9" s="267"/>
      <c r="I9" s="267"/>
    </row>
    <row r="10" spans="1:9" ht="16.5" customHeight="1">
      <c r="A10" s="395" t="s">
        <v>292</v>
      </c>
      <c r="B10" s="267"/>
      <c r="C10" s="267"/>
      <c r="D10" s="267"/>
      <c r="E10" s="267"/>
      <c r="F10" s="267"/>
      <c r="G10" s="267"/>
      <c r="H10" s="267"/>
      <c r="I10" s="267"/>
    </row>
    <row r="11" spans="1:9" ht="18.75" customHeight="1">
      <c r="A11" s="395" t="s">
        <v>435</v>
      </c>
      <c r="B11" s="267"/>
      <c r="C11" s="267"/>
      <c r="D11" s="267"/>
      <c r="E11" s="267"/>
      <c r="F11" s="267"/>
      <c r="G11" s="267"/>
      <c r="H11" s="267"/>
      <c r="I11" s="267"/>
    </row>
    <row r="12" spans="1:9" ht="8.25" customHeight="1">
      <c r="A12" s="395"/>
      <c r="B12" s="267"/>
      <c r="C12" s="267"/>
      <c r="D12" s="267"/>
      <c r="E12" s="267"/>
      <c r="F12" s="267"/>
      <c r="G12" s="267"/>
      <c r="H12" s="267"/>
      <c r="I12" s="267"/>
    </row>
    <row r="13" spans="1:9" ht="12" customHeight="1">
      <c r="A13" s="395" t="s">
        <v>293</v>
      </c>
      <c r="B13" s="267"/>
      <c r="C13" s="267"/>
      <c r="D13" s="267"/>
      <c r="E13" s="267"/>
      <c r="F13" s="267"/>
      <c r="G13" s="267"/>
      <c r="H13" s="267"/>
      <c r="I13" s="267"/>
    </row>
    <row r="14" spans="1:9" ht="15.75" customHeight="1">
      <c r="A14" s="394" t="s">
        <v>169</v>
      </c>
      <c r="B14" s="267"/>
      <c r="C14" s="267"/>
      <c r="D14" s="267"/>
      <c r="E14" s="267"/>
      <c r="F14" s="267"/>
      <c r="G14" s="267"/>
      <c r="H14" s="267"/>
      <c r="I14" s="267"/>
    </row>
    <row r="15" spans="1:9" ht="12.75" customHeight="1">
      <c r="A15" s="267"/>
      <c r="B15" s="267"/>
      <c r="C15" s="267"/>
      <c r="D15" s="267"/>
      <c r="E15" s="267"/>
      <c r="F15" s="267"/>
      <c r="G15" s="267"/>
      <c r="H15" s="267"/>
      <c r="I15" s="267"/>
    </row>
    <row r="16" spans="1:9" ht="20.25" customHeight="1">
      <c r="A16" s="268" t="s">
        <v>340</v>
      </c>
      <c r="B16" s="267"/>
      <c r="C16" s="267"/>
      <c r="D16" s="267"/>
      <c r="E16" s="267"/>
      <c r="F16" s="267"/>
      <c r="G16" s="267"/>
      <c r="H16" s="267"/>
      <c r="I16" s="267"/>
    </row>
    <row r="17" spans="1:9" ht="12" customHeight="1">
      <c r="A17" s="267"/>
      <c r="B17" s="267"/>
      <c r="C17" s="267"/>
      <c r="D17" s="267"/>
      <c r="E17" s="267"/>
      <c r="F17" s="267"/>
      <c r="G17" s="267"/>
      <c r="H17" s="267"/>
      <c r="I17" s="267"/>
    </row>
    <row r="18" spans="1:9" ht="28.5" customHeight="1">
      <c r="A18" s="268" t="s">
        <v>342</v>
      </c>
      <c r="B18" s="267"/>
      <c r="C18" s="267"/>
      <c r="D18" s="267"/>
      <c r="E18" s="267"/>
      <c r="F18" s="267"/>
      <c r="G18" s="267"/>
      <c r="H18" s="267"/>
      <c r="I18" s="267"/>
    </row>
    <row r="19" spans="1:9" ht="34.5" customHeight="1">
      <c r="A19" s="268" t="s">
        <v>343</v>
      </c>
      <c r="B19" s="267"/>
      <c r="C19" s="267"/>
      <c r="D19" s="267"/>
      <c r="E19" s="267"/>
      <c r="F19" s="267"/>
      <c r="G19" s="267"/>
      <c r="H19" s="267"/>
      <c r="I19" s="267"/>
    </row>
    <row r="20" spans="1:9" ht="17.25" customHeight="1">
      <c r="A20" s="267" t="s">
        <v>341</v>
      </c>
      <c r="B20" s="267"/>
      <c r="C20" s="267"/>
      <c r="D20" s="267"/>
      <c r="E20" s="267"/>
      <c r="F20" s="267"/>
      <c r="G20" s="267"/>
      <c r="H20" s="267"/>
      <c r="I20" s="267"/>
    </row>
    <row r="21" spans="1:9" ht="7.5" customHeight="1">
      <c r="A21" s="267"/>
      <c r="B21" s="267"/>
      <c r="C21" s="267"/>
      <c r="D21" s="267"/>
      <c r="E21" s="267"/>
      <c r="F21" s="267"/>
      <c r="G21" s="267"/>
      <c r="H21" s="267"/>
      <c r="I21" s="267"/>
    </row>
    <row r="22" spans="1:9" ht="52.5" customHeight="1">
      <c r="A22" s="268" t="s">
        <v>353</v>
      </c>
      <c r="B22" s="267"/>
      <c r="C22" s="267"/>
      <c r="D22" s="267"/>
      <c r="E22" s="267"/>
      <c r="F22" s="267"/>
      <c r="G22" s="267"/>
      <c r="H22" s="267"/>
      <c r="I22" s="267"/>
    </row>
    <row r="23" spans="1:9" ht="28.5" customHeight="1">
      <c r="A23" s="392" t="s">
        <v>436</v>
      </c>
      <c r="B23" s="267"/>
      <c r="C23" s="267"/>
      <c r="D23" s="267"/>
      <c r="E23" s="267"/>
      <c r="F23" s="267"/>
      <c r="G23" s="267"/>
      <c r="H23" s="267"/>
      <c r="I23" s="267"/>
    </row>
    <row r="24" spans="1:9">
      <c r="A24" s="393"/>
      <c r="B24" s="267"/>
      <c r="C24" s="267"/>
      <c r="D24" s="267"/>
      <c r="E24" s="267"/>
      <c r="F24" s="267"/>
      <c r="G24" s="267"/>
      <c r="H24" s="267"/>
      <c r="I24" s="267"/>
    </row>
    <row r="25" spans="1:9">
      <c r="A25" s="394" t="s">
        <v>168</v>
      </c>
      <c r="B25" s="267"/>
      <c r="C25" s="267"/>
      <c r="D25" s="267"/>
      <c r="E25" s="267"/>
      <c r="F25" s="267"/>
      <c r="G25" s="267"/>
      <c r="H25" s="267"/>
      <c r="I25" s="267"/>
    </row>
    <row r="26" spans="1:9">
      <c r="A26" s="395" t="s">
        <v>437</v>
      </c>
      <c r="B26" s="267"/>
      <c r="C26" s="267"/>
      <c r="D26" s="267"/>
      <c r="E26" s="267"/>
      <c r="F26" s="267"/>
      <c r="G26" s="267"/>
      <c r="H26" s="267"/>
      <c r="I26" s="267"/>
    </row>
    <row r="27" spans="1:9">
      <c r="A27" s="395" t="s">
        <v>438</v>
      </c>
      <c r="B27" s="267"/>
      <c r="C27" s="267"/>
      <c r="D27" s="267"/>
      <c r="E27" s="267"/>
      <c r="F27" s="267"/>
      <c r="G27" s="267"/>
      <c r="H27" s="267"/>
      <c r="I27" s="267"/>
    </row>
    <row r="28" spans="1:9" s="270" customFormat="1">
      <c r="A28" s="395"/>
      <c r="B28" s="269"/>
      <c r="C28" s="269"/>
      <c r="D28" s="269"/>
      <c r="E28" s="269"/>
      <c r="F28" s="269"/>
      <c r="G28" s="269"/>
      <c r="H28" s="269"/>
      <c r="I28" s="269"/>
    </row>
    <row r="29" spans="1:9" s="270" customFormat="1">
      <c r="A29" s="395" t="s">
        <v>439</v>
      </c>
      <c r="B29" s="269"/>
      <c r="C29" s="269"/>
      <c r="D29" s="269"/>
      <c r="E29" s="269"/>
      <c r="F29" s="269"/>
      <c r="G29" s="269"/>
      <c r="H29" s="269"/>
      <c r="I29" s="269"/>
    </row>
    <row r="30" spans="1:9" ht="13.5" customHeight="1">
      <c r="A30" s="394" t="s">
        <v>169</v>
      </c>
      <c r="B30" s="267"/>
      <c r="C30" s="267"/>
      <c r="D30" s="267"/>
      <c r="E30" s="267"/>
      <c r="F30" s="267"/>
      <c r="G30" s="267"/>
      <c r="H30" s="267"/>
      <c r="I30" s="267"/>
    </row>
    <row r="31" spans="1:9">
      <c r="A31" s="267"/>
      <c r="B31" s="267"/>
      <c r="C31" s="267"/>
      <c r="D31" s="267"/>
      <c r="E31" s="267"/>
      <c r="F31" s="267"/>
      <c r="G31" s="267"/>
      <c r="H31" s="267"/>
      <c r="I31" s="267"/>
    </row>
    <row r="32" spans="1:9" ht="24" customHeight="1">
      <c r="A32" s="268" t="s">
        <v>317</v>
      </c>
      <c r="B32" s="267"/>
      <c r="C32" s="267"/>
      <c r="D32" s="267"/>
      <c r="E32" s="267"/>
      <c r="F32" s="267"/>
      <c r="G32" s="267"/>
      <c r="H32" s="267"/>
      <c r="I32" s="267"/>
    </row>
    <row r="33" spans="1:9">
      <c r="A33" s="267"/>
      <c r="B33" s="267"/>
      <c r="C33" s="267"/>
      <c r="D33" s="267"/>
      <c r="E33" s="267"/>
      <c r="F33" s="267"/>
      <c r="G33" s="267"/>
      <c r="H33" s="267"/>
      <c r="I33" s="267"/>
    </row>
    <row r="34" spans="1:9" ht="28.9" customHeight="1">
      <c r="A34" s="268" t="s">
        <v>338</v>
      </c>
      <c r="B34" s="267"/>
      <c r="C34" s="267"/>
      <c r="D34" s="267"/>
      <c r="E34" s="267"/>
      <c r="F34" s="267"/>
      <c r="G34" s="267"/>
      <c r="H34" s="267"/>
      <c r="I34" s="267"/>
    </row>
    <row r="35" spans="1:9">
      <c r="A35" s="267"/>
      <c r="B35" s="267"/>
      <c r="C35" s="267"/>
      <c r="D35" s="267"/>
      <c r="E35" s="267"/>
      <c r="F35" s="267"/>
      <c r="G35" s="267"/>
      <c r="H35" s="267"/>
      <c r="I35" s="267"/>
    </row>
    <row r="36" spans="1:9">
      <c r="A36" s="271" t="s">
        <v>318</v>
      </c>
      <c r="B36" s="267"/>
      <c r="C36" s="267"/>
      <c r="D36" s="267"/>
      <c r="E36" s="267"/>
      <c r="F36" s="267"/>
      <c r="G36" s="267"/>
      <c r="H36" s="267"/>
      <c r="I36" s="267"/>
    </row>
    <row r="37" spans="1:9">
      <c r="A37" s="267"/>
      <c r="B37" s="267"/>
      <c r="C37" s="267"/>
      <c r="D37" s="267"/>
      <c r="E37" s="267"/>
      <c r="F37" s="267"/>
      <c r="G37" s="267"/>
      <c r="H37" s="267"/>
      <c r="I37" s="267"/>
    </row>
    <row r="38" spans="1:9" ht="51" customHeight="1">
      <c r="A38" s="268" t="s">
        <v>266</v>
      </c>
      <c r="B38" s="267"/>
      <c r="C38" s="267"/>
      <c r="D38" s="267"/>
      <c r="E38" s="267"/>
      <c r="F38" s="267"/>
      <c r="G38" s="267"/>
      <c r="H38" s="267"/>
      <c r="I38" s="267"/>
    </row>
    <row r="39" spans="1:9">
      <c r="A39" s="267"/>
      <c r="B39" s="267"/>
      <c r="C39" s="267"/>
      <c r="D39" s="267"/>
      <c r="E39" s="267"/>
      <c r="F39" s="267"/>
      <c r="G39" s="267"/>
      <c r="H39" s="267"/>
      <c r="I39" s="267"/>
    </row>
    <row r="40" spans="1:9" ht="15">
      <c r="A40" s="272" t="s">
        <v>170</v>
      </c>
      <c r="B40" s="267"/>
      <c r="C40" s="267"/>
      <c r="D40" s="267"/>
      <c r="E40" s="267"/>
      <c r="F40" s="267"/>
      <c r="G40" s="267"/>
      <c r="H40" s="267"/>
      <c r="I40" s="267"/>
    </row>
    <row r="41" spans="1:9">
      <c r="A41" s="267"/>
      <c r="B41" s="267"/>
      <c r="C41" s="267"/>
      <c r="D41" s="267"/>
      <c r="E41" s="267"/>
      <c r="F41" s="267"/>
      <c r="G41" s="267"/>
      <c r="H41" s="267"/>
      <c r="I41" s="267"/>
    </row>
    <row r="42" spans="1:9" ht="29.25" customHeight="1">
      <c r="A42" s="392" t="s">
        <v>325</v>
      </c>
      <c r="B42" s="267"/>
      <c r="C42" s="267"/>
      <c r="D42" s="267"/>
      <c r="E42" s="267"/>
      <c r="F42" s="267"/>
      <c r="G42" s="267"/>
      <c r="H42" s="267"/>
      <c r="I42" s="267"/>
    </row>
    <row r="43" spans="1:9">
      <c r="A43" s="395"/>
      <c r="B43" s="267"/>
      <c r="C43" s="267"/>
      <c r="D43" s="267"/>
      <c r="E43" s="267"/>
      <c r="F43" s="267"/>
      <c r="G43" s="267"/>
      <c r="H43" s="267"/>
      <c r="I43" s="267"/>
    </row>
    <row r="44" spans="1:9" ht="15">
      <c r="A44" s="272" t="s">
        <v>171</v>
      </c>
      <c r="B44" s="267"/>
      <c r="C44" s="267"/>
      <c r="D44" s="268"/>
      <c r="E44" s="267"/>
      <c r="F44" s="267"/>
      <c r="G44" s="267"/>
      <c r="H44" s="267"/>
      <c r="I44" s="267"/>
    </row>
    <row r="45" spans="1:9">
      <c r="A45" s="267"/>
      <c r="B45" s="267"/>
      <c r="C45" s="267"/>
      <c r="D45" s="267"/>
      <c r="E45" s="267"/>
      <c r="F45" s="267"/>
      <c r="G45" s="267"/>
      <c r="H45" s="267"/>
      <c r="I45" s="267"/>
    </row>
    <row r="46" spans="1:9" ht="27" customHeight="1">
      <c r="A46" s="268" t="s">
        <v>319</v>
      </c>
      <c r="B46" s="267"/>
      <c r="C46" s="267"/>
      <c r="D46" s="267"/>
      <c r="E46" s="267"/>
      <c r="F46" s="267"/>
      <c r="G46" s="267"/>
      <c r="H46" s="267"/>
      <c r="I46" s="267"/>
    </row>
    <row r="47" spans="1:9" ht="27" customHeight="1">
      <c r="A47" s="268" t="s">
        <v>320</v>
      </c>
      <c r="B47" s="267"/>
      <c r="C47" s="267"/>
      <c r="D47" s="267"/>
      <c r="E47" s="267"/>
      <c r="F47" s="267"/>
      <c r="G47" s="267"/>
      <c r="H47" s="267"/>
      <c r="I47" s="267"/>
    </row>
    <row r="48" spans="1:9">
      <c r="A48" s="267"/>
      <c r="B48" s="267"/>
      <c r="C48" s="267"/>
      <c r="D48" s="267"/>
      <c r="E48" s="267"/>
      <c r="F48" s="267"/>
      <c r="G48" s="267"/>
      <c r="H48" s="267"/>
      <c r="I48" s="267"/>
    </row>
    <row r="49" spans="1:9" ht="15">
      <c r="A49" s="272" t="s">
        <v>172</v>
      </c>
      <c r="B49" s="267"/>
      <c r="C49" s="267"/>
      <c r="D49" s="267"/>
      <c r="E49" s="267"/>
      <c r="F49" s="267"/>
      <c r="G49" s="267"/>
      <c r="H49" s="267"/>
      <c r="I49" s="267"/>
    </row>
    <row r="50" spans="1:9">
      <c r="A50" s="267"/>
      <c r="B50" s="267"/>
      <c r="C50" s="267"/>
      <c r="D50" s="267"/>
      <c r="E50" s="267"/>
      <c r="F50" s="267"/>
      <c r="G50" s="267"/>
      <c r="H50" s="267"/>
      <c r="I50" s="267"/>
    </row>
    <row r="51" spans="1:9" ht="78" customHeight="1">
      <c r="A51" s="392" t="s">
        <v>440</v>
      </c>
      <c r="C51" s="267"/>
      <c r="D51" s="267"/>
      <c r="E51" s="267"/>
      <c r="F51" s="267"/>
      <c r="G51" s="267"/>
      <c r="H51" s="267"/>
      <c r="I51" s="267"/>
    </row>
    <row r="52" spans="1:9" ht="55.5" customHeight="1">
      <c r="A52" s="396" t="s">
        <v>441</v>
      </c>
      <c r="C52" s="267"/>
      <c r="D52" s="267"/>
      <c r="E52" s="267"/>
      <c r="F52" s="267"/>
      <c r="G52" s="267"/>
      <c r="H52" s="267"/>
      <c r="I52" s="267"/>
    </row>
    <row r="53" spans="1:9" ht="15">
      <c r="A53" s="273"/>
      <c r="C53" s="267"/>
      <c r="D53" s="267"/>
      <c r="E53" s="267"/>
      <c r="F53" s="267"/>
      <c r="G53" s="267"/>
      <c r="H53" s="267"/>
      <c r="I53" s="267"/>
    </row>
    <row r="54" spans="1:9" ht="15">
      <c r="A54" s="125" t="s">
        <v>174</v>
      </c>
      <c r="C54" s="267"/>
      <c r="D54" s="267"/>
      <c r="E54" s="267"/>
      <c r="F54" s="267"/>
      <c r="G54" s="267"/>
      <c r="H54" s="267"/>
      <c r="I54" s="267"/>
    </row>
    <row r="55" spans="1:9" ht="15">
      <c r="A55" s="273"/>
    </row>
    <row r="56" spans="1:9" ht="78" customHeight="1">
      <c r="A56" s="124" t="s">
        <v>321</v>
      </c>
    </row>
    <row r="57" spans="1:9" ht="21" customHeight="1">
      <c r="A57" s="274" t="s">
        <v>175</v>
      </c>
    </row>
    <row r="58" spans="1:9" ht="15">
      <c r="A58" s="275"/>
    </row>
    <row r="59" spans="1:9" ht="60.75" customHeight="1">
      <c r="A59" s="276" t="s">
        <v>176</v>
      </c>
    </row>
    <row r="60" spans="1:9" ht="14.25">
      <c r="A60" s="277" t="s">
        <v>177</v>
      </c>
    </row>
    <row r="61" spans="1:9" ht="11.25" customHeight="1">
      <c r="A61" s="277" t="s">
        <v>178</v>
      </c>
    </row>
    <row r="62" spans="1:9" ht="14.25">
      <c r="A62" s="277" t="s">
        <v>179</v>
      </c>
    </row>
    <row r="63" spans="1:9" ht="10.5" customHeight="1">
      <c r="A63" s="277"/>
    </row>
    <row r="64" spans="1:9" ht="18" customHeight="1">
      <c r="A64" s="277" t="s">
        <v>180</v>
      </c>
    </row>
    <row r="65" spans="1:1" ht="13.5" customHeight="1">
      <c r="A65" s="277"/>
    </row>
    <row r="66" spans="1:1" ht="48.75" customHeight="1">
      <c r="A66" s="276" t="s">
        <v>181</v>
      </c>
    </row>
    <row r="67" spans="1:1" ht="31.5" customHeight="1">
      <c r="A67" s="276" t="s">
        <v>182</v>
      </c>
    </row>
    <row r="68" spans="1:1" ht="30" customHeight="1">
      <c r="A68" s="276" t="s">
        <v>183</v>
      </c>
    </row>
    <row r="69" spans="1:1" ht="45.75" customHeight="1">
      <c r="A69" s="276" t="s">
        <v>184</v>
      </c>
    </row>
    <row r="70" spans="1:1" ht="43.5" customHeight="1">
      <c r="A70" s="276" t="s">
        <v>185</v>
      </c>
    </row>
    <row r="71" spans="1:1" ht="32.25" customHeight="1">
      <c r="A71" s="276" t="s">
        <v>186</v>
      </c>
    </row>
    <row r="72" spans="1:1" ht="30" customHeight="1">
      <c r="A72" s="276" t="s">
        <v>187</v>
      </c>
    </row>
    <row r="73" spans="1:1" ht="28.5" customHeight="1">
      <c r="A73" s="276" t="s">
        <v>276</v>
      </c>
    </row>
    <row r="74" spans="1:1" ht="43.5" customHeight="1">
      <c r="A74" s="276" t="s">
        <v>188</v>
      </c>
    </row>
    <row r="75" spans="1:1" ht="24" customHeight="1">
      <c r="A75" s="278" t="s">
        <v>189</v>
      </c>
    </row>
    <row r="76" spans="1:1" ht="29.25" customHeight="1">
      <c r="A76" s="276" t="s">
        <v>190</v>
      </c>
    </row>
    <row r="77" spans="1:1" ht="30" customHeight="1">
      <c r="A77" s="276" t="s">
        <v>191</v>
      </c>
    </row>
    <row r="78" spans="1:1" ht="28.5" customHeight="1">
      <c r="A78" s="276" t="s">
        <v>192</v>
      </c>
    </row>
    <row r="79" spans="1:1" ht="6.75" customHeight="1"/>
    <row r="80" spans="1:1" ht="15.75">
      <c r="A80" s="279" t="s">
        <v>193</v>
      </c>
    </row>
    <row r="81" spans="1:1" ht="7.5" customHeight="1">
      <c r="A81" s="273"/>
    </row>
    <row r="82" spans="1:1" ht="15">
      <c r="A82" s="275" t="s">
        <v>277</v>
      </c>
    </row>
    <row r="83" spans="1:1" ht="9" customHeight="1">
      <c r="A83" s="273"/>
    </row>
    <row r="84" spans="1:1" ht="18" customHeight="1">
      <c r="A84" s="297" t="s">
        <v>322</v>
      </c>
    </row>
    <row r="85" spans="1:1" ht="18" customHeight="1">
      <c r="A85" s="297" t="s">
        <v>323</v>
      </c>
    </row>
    <row r="86" spans="1:1" ht="15.75">
      <c r="A86" s="298" t="s">
        <v>324</v>
      </c>
    </row>
    <row r="87" spans="1:1" ht="15.75">
      <c r="A87" s="279" t="s">
        <v>278</v>
      </c>
    </row>
    <row r="88" spans="1:1" ht="9.75" customHeight="1">
      <c r="A88" s="280"/>
    </row>
    <row r="89" spans="1:1" ht="15">
      <c r="A89" s="275" t="s">
        <v>279</v>
      </c>
    </row>
    <row r="90" spans="1:1" ht="15">
      <c r="A90" s="273"/>
    </row>
    <row r="91" spans="1:1" ht="34.5" customHeight="1">
      <c r="A91" s="281" t="s">
        <v>294</v>
      </c>
    </row>
    <row r="92" spans="1:1" ht="6.75" customHeight="1">
      <c r="A92" s="273"/>
    </row>
    <row r="93" spans="1:1" ht="15">
      <c r="A93" s="273" t="s">
        <v>210</v>
      </c>
    </row>
    <row r="94" spans="1:1" ht="15">
      <c r="A94" s="282" t="s">
        <v>194</v>
      </c>
    </row>
    <row r="95" spans="1:1" ht="15">
      <c r="A95" s="282" t="s">
        <v>195</v>
      </c>
    </row>
    <row r="96" spans="1:1" ht="15">
      <c r="A96" s="282" t="s">
        <v>196</v>
      </c>
    </row>
    <row r="97" spans="1:1" ht="15">
      <c r="A97" s="282" t="s">
        <v>197</v>
      </c>
    </row>
    <row r="98" spans="1:1" ht="15">
      <c r="A98" s="282" t="s">
        <v>198</v>
      </c>
    </row>
    <row r="99" spans="1:1" ht="15">
      <c r="A99" s="282" t="s">
        <v>199</v>
      </c>
    </row>
    <row r="100" spans="1:1" ht="15">
      <c r="A100" s="282" t="s">
        <v>201</v>
      </c>
    </row>
    <row r="101" spans="1:1" ht="15">
      <c r="A101" s="282" t="s">
        <v>200</v>
      </c>
    </row>
    <row r="102" spans="1:1" ht="12.75" customHeight="1">
      <c r="A102" s="328" t="s">
        <v>211</v>
      </c>
    </row>
    <row r="103" spans="1:1" ht="12.75" customHeight="1">
      <c r="A103" s="328"/>
    </row>
    <row r="104" spans="1:1" ht="12.75" customHeight="1">
      <c r="A104" s="328"/>
    </row>
    <row r="105" spans="1:1" ht="12.75" customHeight="1">
      <c r="A105" s="328"/>
    </row>
    <row r="106" spans="1:1">
      <c r="A106" s="328" t="s">
        <v>212</v>
      </c>
    </row>
    <row r="107" spans="1:1" ht="9" customHeight="1">
      <c r="A107" s="328"/>
    </row>
    <row r="108" spans="1:1" ht="29.25" customHeight="1">
      <c r="A108" s="283" t="s">
        <v>213</v>
      </c>
    </row>
    <row r="109" spans="1:1" ht="22.5" customHeight="1">
      <c r="A109" s="282" t="s">
        <v>202</v>
      </c>
    </row>
    <row r="110" spans="1:1" ht="30.75" customHeight="1">
      <c r="A110" s="283" t="s">
        <v>214</v>
      </c>
    </row>
    <row r="111" spans="1:1" ht="27" customHeight="1">
      <c r="A111" s="283" t="s">
        <v>215</v>
      </c>
    </row>
    <row r="112" spans="1:1" ht="50.25" customHeight="1">
      <c r="A112" s="283" t="s">
        <v>216</v>
      </c>
    </row>
    <row r="113" spans="1:1" ht="26.25" customHeight="1">
      <c r="A113" s="283" t="s">
        <v>217</v>
      </c>
    </row>
    <row r="114" spans="1:1" ht="25.5" customHeight="1">
      <c r="A114" s="283" t="s">
        <v>218</v>
      </c>
    </row>
    <row r="115" spans="1:1" ht="19.5" customHeight="1">
      <c r="A115" s="328" t="s">
        <v>221</v>
      </c>
    </row>
    <row r="116" spans="1:1" ht="18.75" customHeight="1">
      <c r="A116" s="328"/>
    </row>
    <row r="117" spans="1:1" hidden="1">
      <c r="A117" s="328"/>
    </row>
    <row r="118" spans="1:1" ht="22.5" customHeight="1">
      <c r="A118" s="283" t="s">
        <v>219</v>
      </c>
    </row>
    <row r="119" spans="1:1" ht="22.5" customHeight="1">
      <c r="A119" s="283" t="s">
        <v>220</v>
      </c>
    </row>
    <row r="120" spans="1:1" ht="33.75" customHeight="1">
      <c r="A120" s="328" t="s">
        <v>222</v>
      </c>
    </row>
    <row r="121" spans="1:1" ht="16.5" customHeight="1">
      <c r="A121" s="328"/>
    </row>
    <row r="122" spans="1:1" ht="8.25" customHeight="1">
      <c r="A122" s="283"/>
    </row>
    <row r="123" spans="1:1" ht="15">
      <c r="A123" s="273" t="s">
        <v>203</v>
      </c>
    </row>
    <row r="124" spans="1:1" ht="15">
      <c r="A124" s="284" t="s">
        <v>204</v>
      </c>
    </row>
    <row r="125" spans="1:1" ht="15">
      <c r="A125" s="284" t="s">
        <v>205</v>
      </c>
    </row>
    <row r="126" spans="1:1" ht="30" customHeight="1">
      <c r="A126" s="285" t="s">
        <v>206</v>
      </c>
    </row>
    <row r="127" spans="1:1" ht="15">
      <c r="A127" s="284" t="s">
        <v>207</v>
      </c>
    </row>
    <row r="128" spans="1:1" ht="15">
      <c r="A128" s="284" t="s">
        <v>208</v>
      </c>
    </row>
    <row r="129" spans="1:1" ht="15">
      <c r="A129" s="284" t="s">
        <v>209</v>
      </c>
    </row>
    <row r="130" spans="1:1" ht="10.5" customHeight="1">
      <c r="A130" s="284"/>
    </row>
    <row r="131" spans="1:1" ht="15">
      <c r="A131" s="284" t="s">
        <v>224</v>
      </c>
    </row>
    <row r="132" spans="1:1" ht="8.25" customHeight="1">
      <c r="A132" s="284"/>
    </row>
    <row r="133" spans="1:1" ht="15">
      <c r="A133" s="286" t="s">
        <v>223</v>
      </c>
    </row>
    <row r="134" spans="1:1" ht="34.5" customHeight="1">
      <c r="A134" s="285" t="s">
        <v>225</v>
      </c>
    </row>
    <row r="135" spans="1:1" ht="30" customHeight="1">
      <c r="A135" s="285" t="s">
        <v>226</v>
      </c>
    </row>
    <row r="136" spans="1:1" ht="30.75" customHeight="1">
      <c r="A136" s="285" t="s">
        <v>227</v>
      </c>
    </row>
    <row r="137" spans="1:1" ht="29.25" customHeight="1">
      <c r="A137" s="285" t="s">
        <v>228</v>
      </c>
    </row>
    <row r="138" spans="1:1" ht="24.75" customHeight="1">
      <c r="A138" s="285" t="s">
        <v>229</v>
      </c>
    </row>
    <row r="139" spans="1:1" ht="29.25" customHeight="1">
      <c r="A139" s="285" t="s">
        <v>230</v>
      </c>
    </row>
    <row r="140" spans="1:1" ht="21.75" customHeight="1">
      <c r="A140" s="285" t="s">
        <v>231</v>
      </c>
    </row>
    <row r="141" spans="1:1" ht="23.25" customHeight="1">
      <c r="A141" s="285" t="s">
        <v>232</v>
      </c>
    </row>
    <row r="142" spans="1:1" ht="10.5" customHeight="1">
      <c r="A142" s="284"/>
    </row>
    <row r="143" spans="1:1" ht="15.75">
      <c r="A143" s="287" t="s">
        <v>233</v>
      </c>
    </row>
    <row r="144" spans="1:1" ht="15">
      <c r="A144" s="288"/>
    </row>
    <row r="145" spans="1:1" ht="47.25" customHeight="1">
      <c r="A145" s="397" t="s">
        <v>288</v>
      </c>
    </row>
    <row r="146" spans="1:1" ht="15">
      <c r="A146" s="397" t="s">
        <v>234</v>
      </c>
    </row>
    <row r="147" spans="1:1" ht="66" customHeight="1">
      <c r="A147" s="397" t="s">
        <v>295</v>
      </c>
    </row>
    <row r="148" spans="1:1" ht="43.5" customHeight="1">
      <c r="A148" s="397" t="s">
        <v>235</v>
      </c>
    </row>
    <row r="149" spans="1:1" ht="15">
      <c r="A149" s="397" t="s">
        <v>173</v>
      </c>
    </row>
    <row r="150" spans="1:1" ht="62.25" customHeight="1">
      <c r="A150" s="397" t="s">
        <v>296</v>
      </c>
    </row>
    <row r="151" spans="1:1" ht="15">
      <c r="A151" s="397"/>
    </row>
    <row r="152" spans="1:1" ht="113.25" customHeight="1">
      <c r="A152" s="397" t="s">
        <v>297</v>
      </c>
    </row>
    <row r="153" spans="1:1" ht="64.5" customHeight="1">
      <c r="A153" s="397" t="s">
        <v>236</v>
      </c>
    </row>
    <row r="154" spans="1:1" ht="15">
      <c r="A154" s="397"/>
    </row>
    <row r="155" spans="1:1" ht="53.25" customHeight="1">
      <c r="A155" s="397" t="s">
        <v>298</v>
      </c>
    </row>
    <row r="156" spans="1:1" ht="15">
      <c r="A156" s="397"/>
    </row>
    <row r="157" spans="1:1" ht="64.5" customHeight="1">
      <c r="A157" s="397" t="s">
        <v>299</v>
      </c>
    </row>
    <row r="158" spans="1:1" ht="15">
      <c r="A158" s="397"/>
    </row>
    <row r="159" spans="1:1" ht="45.75" customHeight="1">
      <c r="A159" s="397" t="s">
        <v>300</v>
      </c>
    </row>
    <row r="160" spans="1:1" ht="15">
      <c r="A160" s="397"/>
    </row>
    <row r="161" spans="1:1" ht="46.5" customHeight="1">
      <c r="A161" s="397" t="s">
        <v>301</v>
      </c>
    </row>
    <row r="162" spans="1:1" ht="15">
      <c r="A162" s="397"/>
    </row>
    <row r="163" spans="1:1" ht="30">
      <c r="A163" s="397" t="s">
        <v>289</v>
      </c>
    </row>
    <row r="164" spans="1:1" ht="15">
      <c r="A164" s="397"/>
    </row>
    <row r="165" spans="1:1" ht="75">
      <c r="A165" s="397" t="s">
        <v>302</v>
      </c>
    </row>
    <row r="166" spans="1:1" ht="15">
      <c r="A166" s="397"/>
    </row>
    <row r="167" spans="1:1" ht="63" customHeight="1">
      <c r="A167" s="397" t="s">
        <v>303</v>
      </c>
    </row>
    <row r="168" spans="1:1" ht="15">
      <c r="A168" s="397"/>
    </row>
    <row r="169" spans="1:1" ht="46.5" customHeight="1">
      <c r="A169" s="397" t="s">
        <v>304</v>
      </c>
    </row>
    <row r="170" spans="1:1" ht="15">
      <c r="A170" s="397" t="s">
        <v>237</v>
      </c>
    </row>
    <row r="171" spans="1:1" ht="15">
      <c r="A171" s="397" t="s">
        <v>238</v>
      </c>
    </row>
    <row r="172" spans="1:1" ht="15">
      <c r="A172" s="397" t="s">
        <v>239</v>
      </c>
    </row>
    <row r="173" spans="1:1" ht="15">
      <c r="A173" s="397" t="s">
        <v>240</v>
      </c>
    </row>
    <row r="174" spans="1:1" ht="15">
      <c r="A174" s="397" t="s">
        <v>241</v>
      </c>
    </row>
    <row r="175" spans="1:1" ht="63.75" customHeight="1">
      <c r="A175" s="397" t="s">
        <v>290</v>
      </c>
    </row>
    <row r="176" spans="1:1" ht="15">
      <c r="A176" s="397"/>
    </row>
    <row r="177" spans="1:1" ht="63" customHeight="1">
      <c r="A177" s="397" t="s">
        <v>305</v>
      </c>
    </row>
    <row r="178" spans="1:1" ht="47.25" customHeight="1">
      <c r="A178" s="397" t="s">
        <v>306</v>
      </c>
    </row>
    <row r="179" spans="1:1" ht="48" customHeight="1">
      <c r="A179" s="397" t="s">
        <v>291</v>
      </c>
    </row>
    <row r="180" spans="1:1" ht="30">
      <c r="A180" s="397" t="s">
        <v>242</v>
      </c>
    </row>
    <row r="181" spans="1:1" ht="30">
      <c r="A181" s="397" t="s">
        <v>243</v>
      </c>
    </row>
    <row r="182" spans="1:1" ht="30">
      <c r="A182" s="397" t="s">
        <v>244</v>
      </c>
    </row>
    <row r="183" spans="1:1" ht="48.75" customHeight="1">
      <c r="A183" s="397" t="s">
        <v>245</v>
      </c>
    </row>
    <row r="184" spans="1:1" ht="47.25" customHeight="1">
      <c r="A184" s="397" t="s">
        <v>246</v>
      </c>
    </row>
    <row r="185" spans="1:1" ht="47.25" customHeight="1">
      <c r="A185" s="397" t="s">
        <v>307</v>
      </c>
    </row>
    <row r="186" spans="1:1" ht="62.25" customHeight="1">
      <c r="A186" s="397" t="s">
        <v>308</v>
      </c>
    </row>
    <row r="187" spans="1:1" ht="30.75" customHeight="1">
      <c r="A187" s="397" t="s">
        <v>309</v>
      </c>
    </row>
    <row r="188" spans="1:1" ht="47.25" customHeight="1">
      <c r="A188" s="397" t="s">
        <v>310</v>
      </c>
    </row>
    <row r="189" spans="1:1" ht="26.25" customHeight="1">
      <c r="A189" s="397" t="s">
        <v>311</v>
      </c>
    </row>
    <row r="190" spans="1:1" ht="15">
      <c r="A190" s="288"/>
    </row>
  </sheetData>
  <mergeCells count="4">
    <mergeCell ref="A120:A121"/>
    <mergeCell ref="A106:A107"/>
    <mergeCell ref="A115:A117"/>
    <mergeCell ref="A102:A10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H10"/>
  <sheetViews>
    <sheetView workbookViewId="0">
      <selection sqref="A1:H2"/>
    </sheetView>
  </sheetViews>
  <sheetFormatPr defaultRowHeight="12.75"/>
  <cols>
    <col min="1" max="1" width="5.7109375" customWidth="1"/>
    <col min="2" max="2" width="7" customWidth="1"/>
    <col min="3" max="3" width="18.7109375" customWidth="1"/>
    <col min="4" max="4" width="20.85546875" customWidth="1"/>
    <col min="5" max="5" width="18.140625" customWidth="1"/>
    <col min="6" max="6" width="17.42578125" customWidth="1"/>
    <col min="7" max="7" width="25" customWidth="1"/>
    <col min="8" max="8" width="19" customWidth="1"/>
  </cols>
  <sheetData>
    <row r="1" spans="1:8">
      <c r="A1" s="383" t="s">
        <v>346</v>
      </c>
      <c r="B1" s="339"/>
      <c r="C1" s="339"/>
      <c r="D1" s="339"/>
      <c r="E1" s="339"/>
      <c r="F1" s="339"/>
      <c r="G1" s="339"/>
      <c r="H1" s="339"/>
    </row>
    <row r="2" spans="1:8">
      <c r="A2" s="339"/>
      <c r="B2" s="339"/>
      <c r="C2" s="339"/>
      <c r="D2" s="339"/>
      <c r="E2" s="339"/>
      <c r="F2" s="339"/>
      <c r="G2" s="339"/>
      <c r="H2" s="339"/>
    </row>
    <row r="3" spans="1:8" ht="15.75">
      <c r="A3" s="112"/>
    </row>
    <row r="4" spans="1:8" ht="13.5" thickBot="1"/>
    <row r="5" spans="1:8" ht="31.5">
      <c r="A5" s="384" t="s">
        <v>92</v>
      </c>
      <c r="B5" s="386" t="s">
        <v>93</v>
      </c>
      <c r="C5" s="384" t="s">
        <v>94</v>
      </c>
      <c r="D5" s="384" t="s">
        <v>95</v>
      </c>
      <c r="E5" s="384" t="s">
        <v>122</v>
      </c>
      <c r="F5" s="384" t="s">
        <v>96</v>
      </c>
      <c r="G5" s="89" t="s">
        <v>97</v>
      </c>
      <c r="H5" s="384" t="s">
        <v>99</v>
      </c>
    </row>
    <row r="6" spans="1:8" ht="44.25" customHeight="1" thickBot="1">
      <c r="A6" s="385"/>
      <c r="B6" s="387"/>
      <c r="C6" s="385"/>
      <c r="D6" s="385"/>
      <c r="E6" s="385"/>
      <c r="F6" s="385"/>
      <c r="G6" s="128" t="s">
        <v>98</v>
      </c>
      <c r="H6" s="385"/>
    </row>
    <row r="7" spans="1:8" ht="21.75" customHeight="1">
      <c r="A7" s="388"/>
      <c r="B7" s="388"/>
      <c r="C7" s="85"/>
      <c r="D7" s="381" t="s">
        <v>80</v>
      </c>
      <c r="E7" s="381"/>
      <c r="F7" s="381"/>
      <c r="G7" s="381"/>
      <c r="H7" s="381"/>
    </row>
    <row r="8" spans="1:8" ht="13.5" thickBot="1">
      <c r="A8" s="389"/>
      <c r="B8" s="389"/>
      <c r="C8" s="86"/>
      <c r="D8" s="382"/>
      <c r="E8" s="382"/>
      <c r="F8" s="382"/>
      <c r="G8" s="382"/>
      <c r="H8" s="382"/>
    </row>
    <row r="10" spans="1:8">
      <c r="C10" t="s">
        <v>347</v>
      </c>
    </row>
  </sheetData>
  <mergeCells count="15">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D11"/>
  <sheetViews>
    <sheetView workbookViewId="0">
      <selection activeCell="A12" sqref="A12"/>
    </sheetView>
  </sheetViews>
  <sheetFormatPr defaultRowHeight="12.75"/>
  <cols>
    <col min="1" max="1" width="6.140625" customWidth="1"/>
    <col min="2" max="2" width="28.7109375" customWidth="1"/>
    <col min="3" max="3" width="15" customWidth="1"/>
    <col min="4" max="4" width="20.42578125" customWidth="1"/>
  </cols>
  <sheetData>
    <row r="1" spans="1:4" ht="18.75">
      <c r="A1" s="390" t="s">
        <v>153</v>
      </c>
      <c r="B1" s="370"/>
      <c r="C1" s="370"/>
      <c r="D1" s="370"/>
    </row>
    <row r="2" spans="1:4" ht="18.75">
      <c r="A2" s="390" t="s">
        <v>154</v>
      </c>
      <c r="B2" s="370"/>
      <c r="C2" s="370"/>
      <c r="D2" s="370"/>
    </row>
    <row r="3" spans="1:4" ht="18.75">
      <c r="A3" s="390" t="s">
        <v>287</v>
      </c>
      <c r="B3" s="370"/>
      <c r="C3" s="370"/>
      <c r="D3" s="370"/>
    </row>
    <row r="4" spans="1:4" ht="18.75">
      <c r="A4" s="390" t="s">
        <v>348</v>
      </c>
      <c r="B4" s="370"/>
      <c r="C4" s="370"/>
      <c r="D4" s="370"/>
    </row>
    <row r="5" spans="1:4" ht="16.5" thickBot="1">
      <c r="A5" s="84"/>
    </row>
    <row r="6" spans="1:4" ht="36.75" customHeight="1" thickBot="1">
      <c r="A6" s="113" t="s">
        <v>92</v>
      </c>
      <c r="B6" s="114" t="s">
        <v>155</v>
      </c>
      <c r="C6" s="114" t="s">
        <v>156</v>
      </c>
      <c r="D6" s="114" t="s">
        <v>157</v>
      </c>
    </row>
    <row r="7" spans="1:4" ht="24" customHeight="1" thickBot="1">
      <c r="A7" s="296" t="s">
        <v>8</v>
      </c>
      <c r="B7" s="299" t="s">
        <v>158</v>
      </c>
      <c r="C7" s="90" t="s">
        <v>159</v>
      </c>
      <c r="D7" s="115"/>
    </row>
    <row r="8" spans="1:4" ht="24" customHeight="1" thickBot="1">
      <c r="A8" s="296" t="s">
        <v>29</v>
      </c>
      <c r="B8" s="299" t="s">
        <v>158</v>
      </c>
      <c r="C8" s="90" t="s">
        <v>248</v>
      </c>
      <c r="D8" s="115" t="s">
        <v>91</v>
      </c>
    </row>
    <row r="9" spans="1:4" ht="23.25" customHeight="1" thickBot="1">
      <c r="A9" s="296" t="s">
        <v>34</v>
      </c>
      <c r="B9" s="299" t="s">
        <v>158</v>
      </c>
      <c r="C9" s="90" t="s">
        <v>275</v>
      </c>
      <c r="D9" s="115" t="s">
        <v>91</v>
      </c>
    </row>
    <row r="10" spans="1:4" ht="25.5" customHeight="1" thickBot="1">
      <c r="A10" s="296" t="s">
        <v>37</v>
      </c>
      <c r="B10" s="299" t="s">
        <v>158</v>
      </c>
      <c r="C10" s="90" t="s">
        <v>326</v>
      </c>
      <c r="D10" s="115" t="s">
        <v>80</v>
      </c>
    </row>
    <row r="11" spans="1:4" ht="27" customHeight="1" thickBot="1">
      <c r="A11" s="296" t="s">
        <v>55</v>
      </c>
      <c r="B11" s="299" t="s">
        <v>158</v>
      </c>
      <c r="C11" s="90" t="s">
        <v>349</v>
      </c>
      <c r="D11" s="90" t="s">
        <v>80</v>
      </c>
    </row>
  </sheetData>
  <mergeCells count="4">
    <mergeCell ref="A1:D1"/>
    <mergeCell ref="A2:D2"/>
    <mergeCell ref="A3:D3"/>
    <mergeCell ref="A4:D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K1"/>
  <sheetViews>
    <sheetView workbookViewId="0">
      <selection sqref="A1:K1"/>
    </sheetView>
  </sheetViews>
  <sheetFormatPr defaultRowHeight="12.75"/>
  <cols>
    <col min="1" max="1" width="5.5703125" customWidth="1"/>
    <col min="3" max="3" width="6.7109375" customWidth="1"/>
    <col min="5" max="5" width="6.140625" customWidth="1"/>
    <col min="9" max="9" width="3.28515625" customWidth="1"/>
  </cols>
  <sheetData>
    <row r="1" spans="1:11" ht="57" customHeight="1">
      <c r="A1" s="391" t="s">
        <v>327</v>
      </c>
      <c r="B1" s="391"/>
      <c r="C1" s="391"/>
      <c r="D1" s="391"/>
      <c r="E1" s="391"/>
      <c r="F1" s="391"/>
      <c r="G1" s="391"/>
      <c r="H1" s="391"/>
      <c r="I1" s="391"/>
      <c r="J1" s="391"/>
      <c r="K1" s="391"/>
    </row>
  </sheetData>
  <mergeCells count="1">
    <mergeCell ref="A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N73"/>
  <sheetViews>
    <sheetView view="pageBreakPreview" topLeftCell="A2" zoomScale="74" zoomScaleSheetLayoutView="74" workbookViewId="0">
      <selection activeCell="E28" sqref="E28"/>
    </sheetView>
  </sheetViews>
  <sheetFormatPr defaultRowHeight="12.75"/>
  <cols>
    <col min="1" max="1" width="5.42578125" customWidth="1"/>
    <col min="2" max="2" width="28.28515625" style="5" customWidth="1"/>
    <col min="3" max="3" width="6.140625" style="5" customWidth="1"/>
    <col min="4" max="4" width="11" style="5" customWidth="1"/>
    <col min="5" max="5" width="12.7109375" customWidth="1"/>
    <col min="6" max="6" width="13.28515625" bestFit="1" customWidth="1"/>
    <col min="7" max="7" width="9.28515625" bestFit="1" customWidth="1"/>
    <col min="8" max="8" width="16.85546875" bestFit="1" customWidth="1"/>
    <col min="9" max="9" width="9.28515625" bestFit="1" customWidth="1"/>
    <col min="10" max="10" width="12.7109375" hidden="1" customWidth="1"/>
    <col min="11" max="11" width="13.28515625" hidden="1" customWidth="1"/>
    <col min="12" max="12" width="9.28515625" hidden="1" customWidth="1"/>
    <col min="13" max="13" width="16.85546875" hidden="1" customWidth="1"/>
    <col min="14" max="14" width="9.28515625" hidden="1" customWidth="1"/>
  </cols>
  <sheetData>
    <row r="1" spans="1:14" hidden="1">
      <c r="A1" s="1" t="e">
        <f>[1]Справочники!E13</f>
        <v>#REF!</v>
      </c>
      <c r="B1" s="2" t="e">
        <f>[1]Справочники!D21</f>
        <v>#REF!</v>
      </c>
      <c r="C1" s="3"/>
      <c r="D1" s="3"/>
    </row>
    <row r="2" spans="1:14" ht="19.5" customHeight="1">
      <c r="A2" s="329" t="s">
        <v>267</v>
      </c>
      <c r="B2" s="329"/>
      <c r="C2" s="329"/>
      <c r="D2" s="329"/>
      <c r="E2" s="329"/>
      <c r="F2" s="329"/>
      <c r="G2" s="329"/>
      <c r="H2" s="329"/>
      <c r="I2" s="329"/>
    </row>
    <row r="3" spans="1:14" ht="12" customHeight="1" thickBot="1"/>
    <row r="4" spans="1:14" ht="11.25" customHeight="1" thickBot="1">
      <c r="A4" s="333" t="s">
        <v>1</v>
      </c>
      <c r="B4" s="335" t="s">
        <v>2</v>
      </c>
      <c r="C4" s="335"/>
      <c r="D4" s="337"/>
      <c r="E4" s="150"/>
      <c r="F4" s="256" t="s">
        <v>429</v>
      </c>
      <c r="G4" s="257"/>
      <c r="H4" s="257"/>
      <c r="I4" s="258"/>
      <c r="J4" s="6"/>
      <c r="K4" s="330" t="s">
        <v>249</v>
      </c>
      <c r="L4" s="331"/>
      <c r="M4" s="331"/>
      <c r="N4" s="332"/>
    </row>
    <row r="5" spans="1:14">
      <c r="A5" s="334"/>
      <c r="B5" s="336"/>
      <c r="C5" s="336"/>
      <c r="D5" s="338"/>
      <c r="E5" s="260" t="s">
        <v>3</v>
      </c>
      <c r="F5" s="261" t="s">
        <v>4</v>
      </c>
      <c r="G5" s="261" t="s">
        <v>5</v>
      </c>
      <c r="H5" s="261" t="s">
        <v>6</v>
      </c>
      <c r="I5" s="138" t="s">
        <v>7</v>
      </c>
      <c r="J5" s="133" t="s">
        <v>3</v>
      </c>
      <c r="K5" s="131" t="s">
        <v>4</v>
      </c>
      <c r="L5" s="131" t="s">
        <v>5</v>
      </c>
      <c r="M5" s="131" t="s">
        <v>6</v>
      </c>
      <c r="N5" s="132" t="s">
        <v>7</v>
      </c>
    </row>
    <row r="6" spans="1:14">
      <c r="A6" s="134">
        <v>1</v>
      </c>
      <c r="B6" s="135">
        <v>2</v>
      </c>
      <c r="C6" s="135"/>
      <c r="D6" s="136"/>
      <c r="E6" s="9"/>
      <c r="F6" s="10"/>
      <c r="G6" s="10"/>
      <c r="H6" s="10"/>
      <c r="I6" s="11"/>
      <c r="J6" s="9"/>
      <c r="K6" s="10"/>
      <c r="L6" s="10"/>
      <c r="M6" s="10"/>
      <c r="N6" s="11"/>
    </row>
    <row r="7" spans="1:14" ht="13.15" customHeight="1">
      <c r="A7" s="57" t="s">
        <v>8</v>
      </c>
      <c r="B7" s="12" t="s">
        <v>9</v>
      </c>
      <c r="C7" s="13" t="s">
        <v>10</v>
      </c>
      <c r="D7" s="14" t="s">
        <v>268</v>
      </c>
      <c r="E7" s="62">
        <v>75.667165999999995</v>
      </c>
      <c r="F7" s="63">
        <v>62.113104999999997</v>
      </c>
      <c r="G7" s="63">
        <v>0</v>
      </c>
      <c r="H7" s="63">
        <v>56.168258000000002</v>
      </c>
      <c r="I7" s="64">
        <v>2.5867000000000001E-2</v>
      </c>
      <c r="J7" s="62">
        <f t="shared" ref="J7:N7" si="0">J8+J14+J15+J16</f>
        <v>77.390114999999994</v>
      </c>
      <c r="K7" s="63">
        <f t="shared" si="0"/>
        <v>64.955952999999994</v>
      </c>
      <c r="L7" s="63">
        <f t="shared" si="0"/>
        <v>0</v>
      </c>
      <c r="M7" s="63">
        <f t="shared" si="0"/>
        <v>57.883448000000001</v>
      </c>
      <c r="N7" s="64">
        <f t="shared" si="0"/>
        <v>2.5687000000000001E-2</v>
      </c>
    </row>
    <row r="8" spans="1:14">
      <c r="A8" s="19" t="s">
        <v>11</v>
      </c>
      <c r="B8" s="12" t="s">
        <v>12</v>
      </c>
      <c r="C8" s="13" t="s">
        <v>13</v>
      </c>
      <c r="D8" s="14" t="s">
        <v>268</v>
      </c>
      <c r="E8" s="62"/>
      <c r="F8" s="63">
        <v>0</v>
      </c>
      <c r="G8" s="63">
        <v>0</v>
      </c>
      <c r="H8" s="63">
        <v>42.640064000000002</v>
      </c>
      <c r="I8" s="64">
        <v>0</v>
      </c>
      <c r="J8" s="62"/>
      <c r="K8" s="63">
        <f>K10+K11+K12+K13</f>
        <v>0</v>
      </c>
      <c r="L8" s="63">
        <f>L10+L11+L12+L13</f>
        <v>0</v>
      </c>
      <c r="M8" s="63">
        <f>M10+M11+M12+M13</f>
        <v>45.474972999999999</v>
      </c>
      <c r="N8" s="64">
        <f>N10+N11+N12+N13</f>
        <v>0</v>
      </c>
    </row>
    <row r="9" spans="1:14">
      <c r="A9" s="19"/>
      <c r="B9" s="12" t="s">
        <v>14</v>
      </c>
      <c r="C9" s="13"/>
      <c r="D9" s="14"/>
      <c r="E9" s="65"/>
      <c r="F9" s="66"/>
      <c r="G9" s="66"/>
      <c r="H9" s="66"/>
      <c r="I9" s="67"/>
      <c r="J9" s="65"/>
      <c r="K9" s="66"/>
      <c r="L9" s="66"/>
      <c r="M9" s="66"/>
      <c r="N9" s="67"/>
    </row>
    <row r="10" spans="1:14">
      <c r="A10" s="19"/>
      <c r="B10" s="12" t="s">
        <v>15</v>
      </c>
      <c r="C10" s="13" t="s">
        <v>16</v>
      </c>
      <c r="D10" s="14" t="s">
        <v>268</v>
      </c>
      <c r="E10" s="65"/>
      <c r="F10" s="68"/>
      <c r="G10" s="68"/>
      <c r="H10" s="68"/>
      <c r="I10" s="69"/>
      <c r="J10" s="65"/>
      <c r="K10" s="68"/>
      <c r="L10" s="68"/>
      <c r="M10" s="68"/>
      <c r="N10" s="69"/>
    </row>
    <row r="11" spans="1:14" s="29" customFormat="1">
      <c r="A11" s="26"/>
      <c r="B11" s="24" t="s">
        <v>4</v>
      </c>
      <c r="C11" s="25" t="s">
        <v>17</v>
      </c>
      <c r="D11" s="14" t="s">
        <v>268</v>
      </c>
      <c r="E11" s="65"/>
      <c r="F11" s="70"/>
      <c r="G11" s="70"/>
      <c r="H11" s="70">
        <v>45.043593999999999</v>
      </c>
      <c r="I11" s="71"/>
      <c r="J11" s="65"/>
      <c r="K11" s="70"/>
      <c r="L11" s="70"/>
      <c r="M11" s="70">
        <v>45.474972999999999</v>
      </c>
      <c r="N11" s="71"/>
    </row>
    <row r="12" spans="1:14">
      <c r="A12" s="19"/>
      <c r="B12" s="12" t="s">
        <v>5</v>
      </c>
      <c r="C12" s="13" t="s">
        <v>18</v>
      </c>
      <c r="D12" s="14" t="s">
        <v>268</v>
      </c>
      <c r="E12" s="65"/>
      <c r="F12" s="70"/>
      <c r="G12" s="70"/>
      <c r="H12" s="70"/>
      <c r="I12" s="71"/>
      <c r="J12" s="65"/>
      <c r="K12" s="70"/>
      <c r="L12" s="70"/>
      <c r="M12" s="70"/>
      <c r="N12" s="71"/>
    </row>
    <row r="13" spans="1:14" s="32" customFormat="1">
      <c r="A13" s="30"/>
      <c r="B13" s="24" t="s">
        <v>6</v>
      </c>
      <c r="C13" s="24" t="s">
        <v>19</v>
      </c>
      <c r="D13" s="14" t="s">
        <v>268</v>
      </c>
      <c r="E13" s="72"/>
      <c r="F13" s="73"/>
      <c r="G13" s="73"/>
      <c r="H13" s="73"/>
      <c r="I13" s="70"/>
      <c r="J13" s="72"/>
      <c r="K13" s="73"/>
      <c r="L13" s="73"/>
      <c r="M13" s="73"/>
      <c r="N13" s="70"/>
    </row>
    <row r="14" spans="1:14">
      <c r="A14" s="19" t="s">
        <v>20</v>
      </c>
      <c r="B14" s="12" t="s">
        <v>21</v>
      </c>
      <c r="C14" s="13" t="s">
        <v>22</v>
      </c>
      <c r="D14" s="14" t="s">
        <v>268</v>
      </c>
      <c r="E14" s="62"/>
      <c r="F14" s="70"/>
      <c r="G14" s="70"/>
      <c r="H14" s="70"/>
      <c r="I14" s="71"/>
      <c r="J14" s="62"/>
      <c r="K14" s="70"/>
      <c r="L14" s="70"/>
      <c r="M14" s="70"/>
      <c r="N14" s="71"/>
    </row>
    <row r="15" spans="1:14" ht="22.5">
      <c r="A15" s="19" t="s">
        <v>23</v>
      </c>
      <c r="B15" s="12" t="s">
        <v>24</v>
      </c>
      <c r="C15" s="13" t="s">
        <v>25</v>
      </c>
      <c r="D15" s="14" t="s">
        <v>268</v>
      </c>
      <c r="E15" s="62"/>
      <c r="F15" s="70"/>
      <c r="G15" s="70"/>
      <c r="H15" s="70"/>
      <c r="I15" s="71"/>
      <c r="J15" s="62"/>
      <c r="K15" s="70"/>
      <c r="L15" s="70"/>
      <c r="M15" s="70"/>
      <c r="N15" s="71"/>
    </row>
    <row r="16" spans="1:14" s="56" customFormat="1" ht="22.5">
      <c r="A16" s="53" t="s">
        <v>26</v>
      </c>
      <c r="B16" s="54" t="s">
        <v>27</v>
      </c>
      <c r="C16" s="55" t="s">
        <v>28</v>
      </c>
      <c r="D16" s="14" t="s">
        <v>268</v>
      </c>
      <c r="E16" s="62">
        <f>F16+H16+I16</f>
        <v>77.178593000000006</v>
      </c>
      <c r="F16" s="70">
        <v>63.737416000000003</v>
      </c>
      <c r="G16" s="70"/>
      <c r="H16" s="70">
        <v>13.421298999999999</v>
      </c>
      <c r="I16" s="70">
        <v>1.9878E-2</v>
      </c>
      <c r="J16" s="62">
        <f>SUM(K16:N16)</f>
        <v>77.390114999999994</v>
      </c>
      <c r="K16" s="70">
        <v>64.955952999999994</v>
      </c>
      <c r="L16" s="70"/>
      <c r="M16" s="70">
        <v>12.408474999999999</v>
      </c>
      <c r="N16" s="70">
        <v>2.5687000000000001E-2</v>
      </c>
    </row>
    <row r="17" spans="1:14">
      <c r="A17" s="57" t="s">
        <v>29</v>
      </c>
      <c r="B17" s="12" t="s">
        <v>30</v>
      </c>
      <c r="C17" s="13" t="s">
        <v>31</v>
      </c>
      <c r="D17" s="14" t="s">
        <v>268</v>
      </c>
      <c r="E17" s="62">
        <f>F17+H17+I17</f>
        <v>1.3776199999999998</v>
      </c>
      <c r="F17" s="70">
        <v>1.1378219999999999</v>
      </c>
      <c r="G17" s="74">
        <v>0</v>
      </c>
      <c r="H17" s="70">
        <v>0.239458</v>
      </c>
      <c r="I17" s="70">
        <v>3.4000000000000002E-4</v>
      </c>
      <c r="J17" s="62">
        <f>SUM(K17:N17)</f>
        <v>1.130344</v>
      </c>
      <c r="K17" s="70">
        <v>0.91498000000000002</v>
      </c>
      <c r="L17" s="74"/>
      <c r="M17" s="70">
        <v>0.21496100000000001</v>
      </c>
      <c r="N17" s="70">
        <v>4.0299999999999998E-4</v>
      </c>
    </row>
    <row r="18" spans="1:14">
      <c r="A18" s="19"/>
      <c r="B18" s="12" t="s">
        <v>32</v>
      </c>
      <c r="C18" s="13" t="s">
        <v>33</v>
      </c>
      <c r="D18" s="14" t="s">
        <v>268</v>
      </c>
      <c r="E18" s="52">
        <f>E17/E16*100</f>
        <v>1.7849768264109191</v>
      </c>
      <c r="F18" s="59">
        <f>F17/F16*100</f>
        <v>1.785171209325461</v>
      </c>
      <c r="G18" s="82"/>
      <c r="H18" s="60">
        <f>H17/H7*100</f>
        <v>0.42632263938112519</v>
      </c>
      <c r="I18" s="59">
        <f>I17/I16*100</f>
        <v>1.7104336452359394</v>
      </c>
      <c r="J18" s="52">
        <f>IF(J7=0,0,J17/J7*100)</f>
        <v>1.4605793000824461</v>
      </c>
      <c r="K18" s="59">
        <f>IF(K7=0,0,K17/K7*100)</f>
        <v>1.4086160817315698</v>
      </c>
      <c r="L18" s="82"/>
      <c r="M18" s="60">
        <f>IF(M7=0,0,M17/M7*100)</f>
        <v>0.37136868556966407</v>
      </c>
      <c r="N18" s="61">
        <f>IF(N7=0,0,N17/N7*100)</f>
        <v>1.5688869856347567</v>
      </c>
    </row>
    <row r="19" spans="1:14" ht="22.5">
      <c r="A19" s="19" t="s">
        <v>34</v>
      </c>
      <c r="B19" s="12" t="s">
        <v>35</v>
      </c>
      <c r="C19" s="13" t="s">
        <v>36</v>
      </c>
      <c r="D19" s="14" t="s">
        <v>268</v>
      </c>
      <c r="E19" s="62"/>
      <c r="F19" s="75"/>
      <c r="G19" s="75"/>
      <c r="H19" s="75"/>
      <c r="I19" s="76"/>
      <c r="J19" s="62"/>
      <c r="K19" s="75"/>
      <c r="L19" s="75"/>
      <c r="M19" s="75"/>
      <c r="N19" s="76"/>
    </row>
    <row r="20" spans="1:14">
      <c r="A20" s="57" t="s">
        <v>37</v>
      </c>
      <c r="B20" s="12" t="s">
        <v>38</v>
      </c>
      <c r="C20" s="13" t="s">
        <v>39</v>
      </c>
      <c r="D20" s="14" t="s">
        <v>268</v>
      </c>
      <c r="E20" s="62"/>
      <c r="F20" s="70">
        <v>60.794063999999999</v>
      </c>
      <c r="G20" s="70"/>
      <c r="H20" s="70">
        <v>55.746563999999999</v>
      </c>
      <c r="I20" s="71">
        <v>2.5322000000000001E-2</v>
      </c>
      <c r="J20" s="62"/>
      <c r="K20" s="70">
        <f>K16-K17</f>
        <v>64.040972999999994</v>
      </c>
      <c r="L20" s="70"/>
      <c r="M20" s="70">
        <f>M7-M17</f>
        <v>57.668486999999999</v>
      </c>
      <c r="N20" s="71">
        <f>N7-N17</f>
        <v>2.5284000000000001E-2</v>
      </c>
    </row>
    <row r="21" spans="1:14" s="29" customFormat="1">
      <c r="A21" s="26" t="s">
        <v>40</v>
      </c>
      <c r="B21" s="24" t="s">
        <v>59</v>
      </c>
      <c r="C21" s="25" t="s">
        <v>41</v>
      </c>
      <c r="D21" s="14" t="s">
        <v>268</v>
      </c>
      <c r="E21" s="62">
        <v>43.757885999999999</v>
      </c>
      <c r="F21" s="70"/>
      <c r="G21" s="73"/>
      <c r="H21" s="70">
        <v>45.774434999999997</v>
      </c>
      <c r="I21" s="71">
        <v>1.3538E-2</v>
      </c>
      <c r="J21" s="62">
        <f>SUM(K21:N21)</f>
        <v>45.005771000000003</v>
      </c>
      <c r="K21" s="70"/>
      <c r="L21" s="73"/>
      <c r="M21" s="70">
        <v>44.987487000000002</v>
      </c>
      <c r="N21" s="71">
        <v>1.8284000000000002E-2</v>
      </c>
    </row>
    <row r="22" spans="1:14">
      <c r="A22" s="19"/>
      <c r="B22" s="12" t="s">
        <v>42</v>
      </c>
      <c r="C22" s="13"/>
      <c r="D22" s="14" t="s">
        <v>268</v>
      </c>
      <c r="E22" s="65"/>
      <c r="F22" s="77"/>
      <c r="G22" s="77"/>
      <c r="H22" s="77"/>
      <c r="I22" s="78"/>
      <c r="J22" s="65"/>
      <c r="K22" s="77"/>
      <c r="L22" s="77"/>
      <c r="M22" s="77"/>
      <c r="N22" s="78"/>
    </row>
    <row r="23" spans="1:14" ht="33.75">
      <c r="A23" s="19"/>
      <c r="B23" s="12" t="s">
        <v>43</v>
      </c>
      <c r="C23" s="13" t="s">
        <v>44</v>
      </c>
      <c r="D23" s="14" t="s">
        <v>268</v>
      </c>
      <c r="E23" s="62"/>
      <c r="F23" s="70"/>
      <c r="G23" s="70"/>
      <c r="H23" s="70"/>
      <c r="I23" s="71"/>
      <c r="J23" s="62"/>
      <c r="K23" s="70"/>
      <c r="L23" s="70"/>
      <c r="M23" s="70"/>
      <c r="N23" s="71"/>
    </row>
    <row r="24" spans="1:14" ht="24.75" customHeight="1">
      <c r="A24" s="19"/>
      <c r="B24" s="12" t="s">
        <v>45</v>
      </c>
      <c r="C24" s="13" t="s">
        <v>46</v>
      </c>
      <c r="D24" s="14" t="s">
        <v>268</v>
      </c>
      <c r="E24" s="62"/>
      <c r="F24" s="70"/>
      <c r="G24" s="70"/>
      <c r="H24" s="70"/>
      <c r="I24" s="71"/>
      <c r="J24" s="62"/>
      <c r="K24" s="70"/>
      <c r="L24" s="70"/>
      <c r="M24" s="70"/>
      <c r="N24" s="71"/>
    </row>
    <row r="25" spans="1:14">
      <c r="A25" s="19" t="s">
        <v>47</v>
      </c>
      <c r="B25" s="12" t="s">
        <v>48</v>
      </c>
      <c r="C25" s="13" t="s">
        <v>49</v>
      </c>
      <c r="D25" s="14" t="s">
        <v>268</v>
      </c>
      <c r="E25" s="62"/>
      <c r="F25" s="70"/>
      <c r="G25" s="70"/>
      <c r="H25" s="70"/>
      <c r="I25" s="71"/>
      <c r="J25" s="62"/>
      <c r="K25" s="70"/>
      <c r="L25" s="70"/>
      <c r="M25" s="70"/>
      <c r="N25" s="71"/>
    </row>
    <row r="26" spans="1:14" s="36" customFormat="1">
      <c r="A26" s="19" t="s">
        <v>50</v>
      </c>
      <c r="B26" s="12" t="s">
        <v>58</v>
      </c>
      <c r="C26" s="13" t="s">
        <v>51</v>
      </c>
      <c r="D26" s="14" t="s">
        <v>268</v>
      </c>
      <c r="E26" s="52">
        <f>F26+G26+H26+I26</f>
        <v>30.013000000000002</v>
      </c>
      <c r="F26" s="33">
        <v>17.556000000000001</v>
      </c>
      <c r="G26" s="33">
        <v>0</v>
      </c>
      <c r="H26" s="33">
        <v>12.451000000000001</v>
      </c>
      <c r="I26" s="33">
        <v>6.0000000000000001E-3</v>
      </c>
      <c r="J26" s="52">
        <f>SUM(K26:N26)</f>
        <v>31.254000000000001</v>
      </c>
      <c r="K26" s="33">
        <v>18.565999999999999</v>
      </c>
      <c r="L26" s="33"/>
      <c r="M26" s="33">
        <v>12.680999999999999</v>
      </c>
      <c r="N26" s="33">
        <v>7.0000000000000001E-3</v>
      </c>
    </row>
    <row r="27" spans="1:14" s="36" customFormat="1" ht="22.5">
      <c r="A27" s="19" t="s">
        <v>52</v>
      </c>
      <c r="B27" s="12" t="s">
        <v>53</v>
      </c>
      <c r="C27" s="13" t="s">
        <v>54</v>
      </c>
      <c r="D27" s="14" t="s">
        <v>268</v>
      </c>
      <c r="E27" s="62"/>
      <c r="F27" s="70"/>
      <c r="G27" s="70"/>
      <c r="H27" s="70"/>
      <c r="I27" s="71"/>
      <c r="J27" s="62"/>
      <c r="K27" s="70"/>
      <c r="L27" s="70"/>
      <c r="M27" s="70"/>
      <c r="N27" s="71"/>
    </row>
    <row r="28" spans="1:14" ht="13.5" thickBot="1">
      <c r="A28" s="58" t="s">
        <v>55</v>
      </c>
      <c r="B28" s="42" t="s">
        <v>56</v>
      </c>
      <c r="C28" s="47" t="s">
        <v>57</v>
      </c>
      <c r="D28" s="14" t="s">
        <v>268</v>
      </c>
      <c r="E28" s="79">
        <f>E16-E26</f>
        <v>47.165593000000001</v>
      </c>
      <c r="F28" s="80">
        <v>0</v>
      </c>
      <c r="G28" s="80">
        <v>0</v>
      </c>
      <c r="H28" s="80">
        <v>0</v>
      </c>
      <c r="I28" s="81">
        <v>0</v>
      </c>
      <c r="J28" s="79">
        <f>J17+J21</f>
        <v>46.136115000000004</v>
      </c>
      <c r="K28" s="80">
        <f>K20-K21-K25-K26-K27-L11-M11-N11</f>
        <v>-7.1054273576010019E-15</v>
      </c>
      <c r="L28" s="80">
        <f>L20-L21-L23-L25-L26-L27-M12-N12</f>
        <v>0</v>
      </c>
      <c r="M28" s="80">
        <f>M20-M21-M23-M25-M26-M27-N13</f>
        <v>-1.7763568394002505E-15</v>
      </c>
      <c r="N28" s="81">
        <f>N20-N21-N23-N25-N26-N27</f>
        <v>-8.6736173798840355E-19</v>
      </c>
    </row>
    <row r="30" spans="1:14" s="40" customFormat="1">
      <c r="B30" s="41"/>
      <c r="C30" s="41"/>
      <c r="D30" s="41"/>
    </row>
    <row r="31" spans="1:14" s="40" customFormat="1">
      <c r="B31" s="41"/>
      <c r="C31" s="41"/>
      <c r="D31" s="41"/>
    </row>
    <row r="32" spans="1:14" s="40" customFormat="1">
      <c r="B32" s="41"/>
      <c r="C32" s="41"/>
      <c r="D32" s="41"/>
    </row>
    <row r="33" spans="2:4" s="40" customFormat="1">
      <c r="B33" s="41"/>
      <c r="C33" s="41"/>
      <c r="D33" s="41"/>
    </row>
    <row r="34" spans="2:4" s="40" customFormat="1">
      <c r="B34" s="41"/>
      <c r="C34" s="41"/>
      <c r="D34" s="41"/>
    </row>
    <row r="35" spans="2:4" s="40" customFormat="1">
      <c r="B35" s="41"/>
      <c r="C35" s="41"/>
      <c r="D35" s="41"/>
    </row>
    <row r="36" spans="2:4" s="40" customFormat="1">
      <c r="B36" s="41"/>
      <c r="C36" s="41"/>
      <c r="D36" s="41"/>
    </row>
    <row r="37" spans="2:4" s="40" customFormat="1">
      <c r="B37" s="41"/>
      <c r="C37" s="41"/>
      <c r="D37" s="41"/>
    </row>
    <row r="38" spans="2:4" s="40" customFormat="1">
      <c r="B38" s="41"/>
      <c r="C38" s="41"/>
      <c r="D38" s="41"/>
    </row>
    <row r="39" spans="2:4" s="40" customFormat="1">
      <c r="B39" s="41"/>
      <c r="C39" s="41"/>
      <c r="D39" s="41"/>
    </row>
    <row r="40" spans="2:4" s="40" customFormat="1">
      <c r="B40" s="41"/>
      <c r="C40" s="41"/>
      <c r="D40" s="41"/>
    </row>
    <row r="41" spans="2:4" s="40" customFormat="1">
      <c r="B41" s="41"/>
      <c r="C41" s="41"/>
      <c r="D41" s="41"/>
    </row>
    <row r="42" spans="2:4" s="40" customFormat="1">
      <c r="B42" s="41"/>
      <c r="C42" s="41"/>
      <c r="D42" s="41"/>
    </row>
    <row r="43" spans="2:4" s="40" customFormat="1">
      <c r="B43" s="41"/>
      <c r="C43" s="41"/>
      <c r="D43" s="41"/>
    </row>
    <row r="44" spans="2:4" s="40" customFormat="1">
      <c r="B44" s="41"/>
      <c r="C44" s="41"/>
      <c r="D44" s="41"/>
    </row>
    <row r="45" spans="2:4" s="40" customFormat="1">
      <c r="B45" s="41"/>
      <c r="C45" s="41"/>
      <c r="D45" s="41"/>
    </row>
    <row r="46" spans="2:4" s="40" customFormat="1">
      <c r="B46" s="41"/>
      <c r="C46" s="41"/>
      <c r="D46" s="41"/>
    </row>
    <row r="47" spans="2:4" s="40" customFormat="1">
      <c r="B47" s="41"/>
      <c r="C47" s="41"/>
      <c r="D47" s="41"/>
    </row>
    <row r="48" spans="2:4" s="40" customFormat="1">
      <c r="B48" s="41"/>
      <c r="C48" s="41"/>
      <c r="D48" s="41"/>
    </row>
    <row r="49" spans="2:4" s="40" customFormat="1">
      <c r="B49" s="41"/>
      <c r="C49" s="41"/>
      <c r="D49" s="41"/>
    </row>
    <row r="50" spans="2:4" s="40" customFormat="1">
      <c r="B50" s="41"/>
      <c r="C50" s="41"/>
      <c r="D50" s="41"/>
    </row>
    <row r="51" spans="2:4" s="40" customFormat="1">
      <c r="B51" s="41"/>
      <c r="C51" s="41"/>
      <c r="D51" s="41"/>
    </row>
    <row r="52" spans="2:4" s="40" customFormat="1">
      <c r="B52" s="41"/>
      <c r="C52" s="41"/>
      <c r="D52" s="41"/>
    </row>
    <row r="53" spans="2:4" s="40" customFormat="1">
      <c r="B53" s="41"/>
      <c r="C53" s="41"/>
      <c r="D53" s="41"/>
    </row>
    <row r="54" spans="2:4" s="40" customFormat="1">
      <c r="B54" s="41"/>
      <c r="C54" s="41"/>
      <c r="D54" s="41"/>
    </row>
    <row r="55" spans="2:4" s="40" customFormat="1">
      <c r="B55" s="41"/>
      <c r="C55" s="41"/>
      <c r="D55" s="41"/>
    </row>
    <row r="56" spans="2:4" s="40" customFormat="1">
      <c r="B56" s="41"/>
      <c r="C56" s="41"/>
      <c r="D56" s="41"/>
    </row>
    <row r="57" spans="2:4" s="40" customFormat="1">
      <c r="B57" s="41"/>
      <c r="C57" s="41"/>
      <c r="D57" s="41"/>
    </row>
    <row r="58" spans="2:4" s="40" customFormat="1">
      <c r="B58" s="41"/>
      <c r="C58" s="41"/>
      <c r="D58" s="41"/>
    </row>
    <row r="59" spans="2:4" s="40" customFormat="1">
      <c r="B59" s="41"/>
      <c r="C59" s="41"/>
      <c r="D59" s="41"/>
    </row>
    <row r="60" spans="2:4" s="40" customFormat="1">
      <c r="B60" s="41"/>
      <c r="C60" s="41"/>
      <c r="D60" s="41"/>
    </row>
    <row r="61" spans="2:4" s="40" customFormat="1">
      <c r="B61" s="41"/>
      <c r="C61" s="41"/>
      <c r="D61" s="41"/>
    </row>
    <row r="62" spans="2:4" s="40" customFormat="1">
      <c r="B62" s="41"/>
      <c r="C62" s="41"/>
      <c r="D62" s="41"/>
    </row>
    <row r="63" spans="2:4" s="40" customFormat="1">
      <c r="B63" s="41"/>
      <c r="C63" s="41"/>
      <c r="D63" s="41"/>
    </row>
    <row r="64" spans="2:4" s="40" customFormat="1">
      <c r="B64" s="41"/>
      <c r="C64" s="41"/>
      <c r="D64" s="41"/>
    </row>
    <row r="65" spans="2:4" s="40" customFormat="1">
      <c r="B65" s="41"/>
      <c r="C65" s="41"/>
      <c r="D65" s="41"/>
    </row>
    <row r="66" spans="2:4" s="40" customFormat="1">
      <c r="B66" s="41"/>
      <c r="C66" s="41"/>
      <c r="D66" s="41"/>
    </row>
    <row r="67" spans="2:4" s="40" customFormat="1">
      <c r="B67" s="41"/>
      <c r="C67" s="41"/>
      <c r="D67" s="41"/>
    </row>
    <row r="68" spans="2:4" s="40" customFormat="1">
      <c r="B68" s="41"/>
      <c r="C68" s="41"/>
      <c r="D68" s="41"/>
    </row>
    <row r="69" spans="2:4" s="40" customFormat="1">
      <c r="B69" s="41"/>
      <c r="C69" s="41"/>
      <c r="D69" s="41"/>
    </row>
    <row r="70" spans="2:4" s="40" customFormat="1">
      <c r="B70" s="41"/>
      <c r="C70" s="41"/>
      <c r="D70" s="41"/>
    </row>
    <row r="71" spans="2:4" s="40" customFormat="1">
      <c r="B71" s="41"/>
      <c r="C71" s="41"/>
      <c r="D71" s="41"/>
    </row>
    <row r="72" spans="2:4" s="40" customFormat="1">
      <c r="B72" s="41"/>
      <c r="C72" s="41"/>
      <c r="D72" s="41"/>
    </row>
    <row r="73" spans="2:4" s="40" customFormat="1">
      <c r="B73" s="41"/>
      <c r="C73" s="41"/>
      <c r="D73" s="41"/>
    </row>
  </sheetData>
  <mergeCells count="6">
    <mergeCell ref="A2:I2"/>
    <mergeCell ref="K4:N4"/>
    <mergeCell ref="A4:A5"/>
    <mergeCell ref="B4:B5"/>
    <mergeCell ref="C4:C5"/>
    <mergeCell ref="D4:D5"/>
  </mergeCells>
  <phoneticPr fontId="6" type="noConversion"/>
  <dataValidations count="1">
    <dataValidation type="decimal" allowBlank="1" showInputMessage="1" showErrorMessage="1" error="Ввведеное значение неверно" sqref="F23:I27 F10:G16 F17 F19:I21 H10:I17 K23:N27 K10:L16 K17 K19:N21 M10:N17">
      <formula1>-1000000000000000</formula1>
      <formula2>1000000000000000</formula2>
    </dataValidation>
  </dataValidations>
  <pageMargins left="0" right="0"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X73"/>
  <sheetViews>
    <sheetView view="pageBreakPreview" topLeftCell="A14" zoomScaleSheetLayoutView="100" workbookViewId="0">
      <selection activeCell="E25" sqref="E25"/>
    </sheetView>
  </sheetViews>
  <sheetFormatPr defaultRowHeight="12.75"/>
  <cols>
    <col min="1" max="1" width="5.42578125" customWidth="1"/>
    <col min="2" max="2" width="22.7109375" style="5" customWidth="1"/>
    <col min="3" max="3" width="4" style="5" customWidth="1"/>
    <col min="4" max="4" width="8" style="5" customWidth="1"/>
    <col min="5" max="5" width="12.85546875" customWidth="1"/>
    <col min="6" max="6" width="15.140625" customWidth="1"/>
    <col min="7" max="7" width="12.140625" customWidth="1"/>
    <col min="8" max="8" width="14.7109375" customWidth="1"/>
    <col min="9" max="9" width="12.85546875" customWidth="1"/>
    <col min="10" max="10" width="12.85546875" hidden="1" customWidth="1"/>
    <col min="11" max="11" width="15.140625" hidden="1" customWidth="1"/>
    <col min="12" max="12" width="12.140625" hidden="1" customWidth="1"/>
    <col min="13" max="13" width="14.7109375" hidden="1" customWidth="1"/>
    <col min="14" max="14" width="12.85546875" hidden="1" customWidth="1"/>
    <col min="15" max="15" width="15.28515625" hidden="1" customWidth="1"/>
    <col min="16" max="16" width="16.7109375" hidden="1" customWidth="1"/>
    <col min="17" max="17" width="12.140625" hidden="1" customWidth="1"/>
    <col min="18" max="18" width="18.140625" hidden="1" customWidth="1"/>
    <col min="19" max="19" width="19.5703125" hidden="1" customWidth="1"/>
    <col min="20" max="20" width="12.85546875" hidden="1" customWidth="1"/>
    <col min="21" max="21" width="15.140625" hidden="1" customWidth="1"/>
    <col min="22" max="22" width="12.140625" hidden="1" customWidth="1"/>
    <col min="23" max="23" width="14.7109375" hidden="1" customWidth="1"/>
    <col min="24" max="24" width="12.85546875" hidden="1" customWidth="1"/>
  </cols>
  <sheetData>
    <row r="1" spans="1:24" hidden="1">
      <c r="A1" s="1" t="e">
        <f>[2]Справочники!E13</f>
        <v>#REF!</v>
      </c>
      <c r="B1" s="2" t="e">
        <f>[2]Справочники!D21</f>
        <v>#REF!</v>
      </c>
      <c r="C1" s="3"/>
      <c r="D1" s="3"/>
      <c r="E1" s="4"/>
      <c r="F1" s="4"/>
      <c r="G1" s="4"/>
      <c r="H1" s="4"/>
      <c r="I1" s="4"/>
      <c r="J1" s="4"/>
      <c r="K1" s="4"/>
      <c r="L1" s="4"/>
      <c r="M1" s="4"/>
      <c r="N1" s="4"/>
      <c r="O1" s="4"/>
      <c r="P1" s="4"/>
      <c r="Q1" s="4"/>
      <c r="R1" s="4"/>
      <c r="S1" s="4"/>
      <c r="T1" s="4"/>
      <c r="U1" s="4"/>
      <c r="V1" s="4"/>
      <c r="W1" s="4"/>
      <c r="X1" s="4"/>
    </row>
    <row r="2" spans="1:24" ht="19.5" customHeight="1">
      <c r="A2" s="329" t="s">
        <v>0</v>
      </c>
      <c r="B2" s="329"/>
      <c r="C2" s="329"/>
      <c r="D2" s="329"/>
      <c r="E2" s="339"/>
      <c r="F2" s="339"/>
      <c r="G2" s="339"/>
      <c r="H2" s="339"/>
      <c r="I2" s="339"/>
      <c r="J2" s="139"/>
      <c r="K2" s="139"/>
      <c r="L2" s="139"/>
      <c r="M2" s="139"/>
      <c r="N2" s="139"/>
      <c r="O2" s="139"/>
      <c r="P2" s="139"/>
      <c r="Q2" s="139"/>
      <c r="R2" s="139"/>
      <c r="S2" s="139"/>
      <c r="T2" s="139"/>
      <c r="U2" s="139"/>
      <c r="V2" s="139"/>
      <c r="W2" s="139"/>
      <c r="X2" s="139"/>
    </row>
    <row r="3" spans="1:24" ht="12" customHeight="1" thickBot="1">
      <c r="E3" s="4"/>
      <c r="F3" s="4"/>
      <c r="G3" s="4"/>
      <c r="H3" s="4"/>
      <c r="I3" s="4"/>
      <c r="J3" s="4"/>
      <c r="K3" s="4"/>
      <c r="L3" s="4"/>
      <c r="M3" s="4"/>
      <c r="N3" s="4"/>
      <c r="O3" s="4"/>
      <c r="P3" s="4"/>
      <c r="Q3" s="4"/>
      <c r="R3" s="4"/>
      <c r="S3" s="4"/>
      <c r="T3" s="4"/>
      <c r="U3" s="4"/>
      <c r="V3" s="4"/>
      <c r="W3" s="4"/>
      <c r="X3" s="4"/>
    </row>
    <row r="4" spans="1:24" ht="11.25" customHeight="1" thickBot="1">
      <c r="A4" s="340" t="s">
        <v>1</v>
      </c>
      <c r="B4" s="341" t="s">
        <v>2</v>
      </c>
      <c r="C4" s="341"/>
      <c r="D4" s="342"/>
      <c r="E4" s="149"/>
      <c r="F4" s="147"/>
      <c r="G4" s="146" t="s">
        <v>430</v>
      </c>
      <c r="H4" s="147"/>
      <c r="I4" s="148"/>
      <c r="J4" s="6"/>
      <c r="K4" s="43"/>
      <c r="L4" s="44" t="s">
        <v>250</v>
      </c>
      <c r="M4" s="45"/>
      <c r="N4" s="46"/>
      <c r="O4" s="6"/>
      <c r="P4" s="145"/>
      <c r="Q4" s="146" t="s">
        <v>251</v>
      </c>
      <c r="R4" s="147"/>
      <c r="S4" s="148"/>
      <c r="T4" s="149"/>
      <c r="U4" s="147"/>
      <c r="V4" s="146" t="s">
        <v>252</v>
      </c>
      <c r="W4" s="147"/>
      <c r="X4" s="148"/>
    </row>
    <row r="5" spans="1:24">
      <c r="A5" s="340"/>
      <c r="B5" s="341"/>
      <c r="C5" s="341"/>
      <c r="D5" s="342"/>
      <c r="E5" s="259" t="s">
        <v>3</v>
      </c>
      <c r="F5" s="8" t="s">
        <v>4</v>
      </c>
      <c r="G5" s="8" t="s">
        <v>5</v>
      </c>
      <c r="H5" s="8" t="s">
        <v>6</v>
      </c>
      <c r="I5" s="151" t="s">
        <v>7</v>
      </c>
      <c r="J5" s="140" t="s">
        <v>3</v>
      </c>
      <c r="K5" s="137" t="s">
        <v>4</v>
      </c>
      <c r="L5" s="137" t="s">
        <v>5</v>
      </c>
      <c r="M5" s="137" t="s">
        <v>6</v>
      </c>
      <c r="N5" s="138" t="s">
        <v>7</v>
      </c>
      <c r="O5" s="141" t="s">
        <v>3</v>
      </c>
      <c r="P5" s="8" t="s">
        <v>4</v>
      </c>
      <c r="Q5" s="8" t="s">
        <v>5</v>
      </c>
      <c r="R5" s="8" t="s">
        <v>6</v>
      </c>
      <c r="S5" s="151" t="s">
        <v>7</v>
      </c>
      <c r="T5" s="87" t="s">
        <v>3</v>
      </c>
      <c r="U5" s="8" t="s">
        <v>4</v>
      </c>
      <c r="V5" s="8" t="s">
        <v>5</v>
      </c>
      <c r="W5" s="8" t="s">
        <v>6</v>
      </c>
      <c r="X5" s="151" t="s">
        <v>7</v>
      </c>
    </row>
    <row r="6" spans="1:24" ht="12.75" customHeight="1">
      <c r="A6" s="144">
        <v>1</v>
      </c>
      <c r="B6" s="142">
        <v>2</v>
      </c>
      <c r="C6" s="142"/>
      <c r="D6" s="143"/>
      <c r="E6" s="9"/>
      <c r="F6" s="10"/>
      <c r="G6" s="10"/>
      <c r="H6" s="10"/>
      <c r="I6" s="11"/>
      <c r="J6" s="9"/>
      <c r="K6" s="10"/>
      <c r="L6" s="10"/>
      <c r="M6" s="10"/>
      <c r="N6" s="11"/>
      <c r="O6" s="9"/>
      <c r="P6" s="10"/>
      <c r="Q6" s="10"/>
      <c r="R6" s="10"/>
      <c r="S6" s="11"/>
      <c r="T6" s="9"/>
      <c r="U6" s="10"/>
      <c r="V6" s="10"/>
      <c r="W6" s="10"/>
      <c r="X6" s="11"/>
    </row>
    <row r="7" spans="1:24" ht="22.5">
      <c r="A7" s="88" t="s">
        <v>8</v>
      </c>
      <c r="B7" s="12" t="s">
        <v>9</v>
      </c>
      <c r="C7" s="13" t="s">
        <v>10</v>
      </c>
      <c r="D7" s="14" t="s">
        <v>269</v>
      </c>
      <c r="E7" s="153">
        <f t="shared" ref="E7:I7" si="0">E8+E14+E15+E16</f>
        <v>482498.18</v>
      </c>
      <c r="F7" s="16">
        <f t="shared" si="0"/>
        <v>398357.72399999999</v>
      </c>
      <c r="G7" s="16">
        <f t="shared" si="0"/>
        <v>0</v>
      </c>
      <c r="H7" s="16">
        <f t="shared" si="0"/>
        <v>392819.603</v>
      </c>
      <c r="I7" s="17">
        <f t="shared" si="0"/>
        <v>5802.9270000000006</v>
      </c>
      <c r="J7" s="153">
        <f t="shared" ref="J7:X7" si="1">J8+J14+J15+J16</f>
        <v>514808.88900000002</v>
      </c>
      <c r="K7" s="16">
        <f t="shared" si="1"/>
        <v>433610.62400000001</v>
      </c>
      <c r="L7" s="16">
        <f t="shared" si="1"/>
        <v>0</v>
      </c>
      <c r="M7" s="16">
        <f t="shared" si="1"/>
        <v>417962.34499999997</v>
      </c>
      <c r="N7" s="17">
        <f t="shared" si="1"/>
        <v>5414.3110000000006</v>
      </c>
      <c r="O7" s="153">
        <f t="shared" si="1"/>
        <v>0</v>
      </c>
      <c r="P7" s="16">
        <f t="shared" si="1"/>
        <v>0</v>
      </c>
      <c r="Q7" s="16">
        <f t="shared" si="1"/>
        <v>0</v>
      </c>
      <c r="R7" s="16">
        <f t="shared" si="1"/>
        <v>0</v>
      </c>
      <c r="S7" s="17">
        <f t="shared" si="1"/>
        <v>0</v>
      </c>
      <c r="T7" s="154" t="e">
        <f t="shared" si="1"/>
        <v>#REF!</v>
      </c>
      <c r="U7" s="155" t="e">
        <f t="shared" si="1"/>
        <v>#REF!</v>
      </c>
      <c r="V7" s="155">
        <f t="shared" si="1"/>
        <v>0</v>
      </c>
      <c r="W7" s="155" t="e">
        <f t="shared" si="1"/>
        <v>#REF!</v>
      </c>
      <c r="X7" s="156" t="e">
        <f t="shared" si="1"/>
        <v>#REF!</v>
      </c>
    </row>
    <row r="8" spans="1:24" ht="25.5">
      <c r="A8" s="88" t="s">
        <v>11</v>
      </c>
      <c r="B8" s="12" t="s">
        <v>12</v>
      </c>
      <c r="C8" s="13" t="s">
        <v>13</v>
      </c>
      <c r="D8" s="14" t="s">
        <v>269</v>
      </c>
      <c r="E8" s="48"/>
      <c r="F8" s="16">
        <f>F10+F11+F12+F13</f>
        <v>0</v>
      </c>
      <c r="G8" s="16">
        <f>G10+G11+G12+G13</f>
        <v>0</v>
      </c>
      <c r="H8" s="16">
        <f>H10+H11+H12+H13</f>
        <v>308791.005</v>
      </c>
      <c r="I8" s="17">
        <f>I10+I11+I12+I13</f>
        <v>5691.0690000000004</v>
      </c>
      <c r="J8" s="48"/>
      <c r="K8" s="16">
        <f>K10+K11+K12+K13</f>
        <v>0</v>
      </c>
      <c r="L8" s="16">
        <f>L10+L11+L12+L13</f>
        <v>0</v>
      </c>
      <c r="M8" s="16">
        <f>M10+M11+M12+M13</f>
        <v>336951.38</v>
      </c>
      <c r="N8" s="17">
        <f>N10+N11+N12+N13</f>
        <v>5227.0110000000004</v>
      </c>
      <c r="O8" s="157"/>
      <c r="P8" s="16">
        <f>P10+P11+P12+P13</f>
        <v>0</v>
      </c>
      <c r="Q8" s="16">
        <f>Q10+Q11+Q12+Q13</f>
        <v>0</v>
      </c>
      <c r="R8" s="16">
        <f>R10+R11+R12+R13</f>
        <v>0</v>
      </c>
      <c r="S8" s="17">
        <f>S10+S11+S12+S13</f>
        <v>0</v>
      </c>
      <c r="T8" s="158"/>
      <c r="U8" s="155">
        <f>U10+U11+U12+U13</f>
        <v>0</v>
      </c>
      <c r="V8" s="155">
        <f>V10+V11+V12+V13</f>
        <v>0</v>
      </c>
      <c r="W8" s="155" t="e">
        <f>W10+W11+W12+W13</f>
        <v>#REF!</v>
      </c>
      <c r="X8" s="156" t="e">
        <f>X10+X11+X12+X13</f>
        <v>#REF!</v>
      </c>
    </row>
    <row r="9" spans="1:24">
      <c r="A9" s="88"/>
      <c r="B9" s="12" t="s">
        <v>14</v>
      </c>
      <c r="C9" s="13"/>
      <c r="D9" s="14"/>
      <c r="E9" s="49"/>
      <c r="F9" s="20"/>
      <c r="G9" s="20"/>
      <c r="H9" s="20"/>
      <c r="I9" s="21"/>
      <c r="J9" s="49"/>
      <c r="K9" s="20"/>
      <c r="L9" s="20"/>
      <c r="M9" s="20"/>
      <c r="N9" s="21"/>
      <c r="O9" s="19"/>
      <c r="P9" s="20"/>
      <c r="Q9" s="20"/>
      <c r="R9" s="20"/>
      <c r="S9" s="21"/>
      <c r="T9" s="159"/>
      <c r="U9" s="160"/>
      <c r="V9" s="160"/>
      <c r="W9" s="160"/>
      <c r="X9" s="161"/>
    </row>
    <row r="10" spans="1:24" ht="25.5">
      <c r="A10" s="88"/>
      <c r="B10" s="12" t="s">
        <v>15</v>
      </c>
      <c r="C10" s="13" t="s">
        <v>16</v>
      </c>
      <c r="D10" s="14" t="s">
        <v>269</v>
      </c>
      <c r="E10" s="50"/>
      <c r="F10" s="22"/>
      <c r="G10" s="22"/>
      <c r="H10" s="22"/>
      <c r="I10" s="23"/>
      <c r="J10" s="50"/>
      <c r="K10" s="22"/>
      <c r="L10" s="22"/>
      <c r="M10" s="22"/>
      <c r="N10" s="23"/>
      <c r="O10" s="162"/>
      <c r="P10" s="163"/>
      <c r="Q10" s="163"/>
      <c r="R10" s="163"/>
      <c r="S10" s="164"/>
      <c r="T10" s="165"/>
      <c r="U10" s="166"/>
      <c r="V10" s="166"/>
      <c r="W10" s="166"/>
      <c r="X10" s="167"/>
    </row>
    <row r="11" spans="1:24" s="29" customFormat="1" ht="25.5">
      <c r="A11" s="168"/>
      <c r="B11" s="24" t="s">
        <v>4</v>
      </c>
      <c r="C11" s="25" t="s">
        <v>17</v>
      </c>
      <c r="D11" s="14" t="s">
        <v>269</v>
      </c>
      <c r="E11" s="49"/>
      <c r="F11" s="27"/>
      <c r="G11" s="27"/>
      <c r="H11" s="170">
        <v>308791.005</v>
      </c>
      <c r="I11" s="28"/>
      <c r="J11" s="49"/>
      <c r="K11" s="27"/>
      <c r="L11" s="27"/>
      <c r="M11" s="170">
        <v>336951.38</v>
      </c>
      <c r="N11" s="28"/>
      <c r="O11" s="26"/>
      <c r="P11" s="171"/>
      <c r="Q11" s="172"/>
      <c r="R11" s="172"/>
      <c r="S11" s="173"/>
      <c r="T11" s="159"/>
      <c r="U11" s="174"/>
      <c r="V11" s="174"/>
      <c r="W11" s="175" t="e">
        <f>#REF!+#REF!+#REF!+#REF!</f>
        <v>#REF!</v>
      </c>
      <c r="X11" s="176"/>
    </row>
    <row r="12" spans="1:24" ht="25.5">
      <c r="A12" s="88"/>
      <c r="B12" s="12" t="s">
        <v>5</v>
      </c>
      <c r="C12" s="13" t="s">
        <v>18</v>
      </c>
      <c r="D12" s="14" t="s">
        <v>269</v>
      </c>
      <c r="E12" s="49"/>
      <c r="F12" s="27"/>
      <c r="G12" s="27"/>
      <c r="H12" s="27"/>
      <c r="I12" s="28"/>
      <c r="J12" s="49"/>
      <c r="K12" s="27"/>
      <c r="L12" s="27"/>
      <c r="M12" s="27"/>
      <c r="N12" s="28"/>
      <c r="O12" s="19"/>
      <c r="P12" s="171"/>
      <c r="Q12" s="171"/>
      <c r="R12" s="171"/>
      <c r="S12" s="173"/>
      <c r="T12" s="159"/>
      <c r="U12" s="174"/>
      <c r="V12" s="174"/>
      <c r="W12" s="174"/>
      <c r="X12" s="176"/>
    </row>
    <row r="13" spans="1:24" s="32" customFormat="1" ht="22.5">
      <c r="A13" s="177"/>
      <c r="B13" s="24" t="s">
        <v>6</v>
      </c>
      <c r="C13" s="24" t="s">
        <v>19</v>
      </c>
      <c r="D13" s="14" t="s">
        <v>269</v>
      </c>
      <c r="E13" s="51"/>
      <c r="F13" s="31"/>
      <c r="G13" s="31"/>
      <c r="H13" s="31"/>
      <c r="I13" s="289">
        <v>5691.0690000000004</v>
      </c>
      <c r="J13" s="51"/>
      <c r="K13" s="31"/>
      <c r="L13" s="31"/>
      <c r="M13" s="31"/>
      <c r="N13" s="170">
        <v>5227.0110000000004</v>
      </c>
      <c r="O13" s="30"/>
      <c r="P13" s="178"/>
      <c r="Q13" s="178"/>
      <c r="R13" s="178"/>
      <c r="S13" s="179"/>
      <c r="T13" s="180"/>
      <c r="U13" s="181"/>
      <c r="V13" s="181"/>
      <c r="W13" s="181"/>
      <c r="X13" s="175" t="e">
        <f>#REF!+#REF!+#REF!+#REF!</f>
        <v>#REF!</v>
      </c>
    </row>
    <row r="14" spans="1:24" ht="25.5">
      <c r="A14" s="88" t="s">
        <v>20</v>
      </c>
      <c r="B14" s="12" t="s">
        <v>21</v>
      </c>
      <c r="C14" s="13" t="s">
        <v>22</v>
      </c>
      <c r="D14" s="14" t="s">
        <v>269</v>
      </c>
      <c r="E14" s="15"/>
      <c r="F14" s="27"/>
      <c r="G14" s="27"/>
      <c r="H14" s="27"/>
      <c r="I14" s="28"/>
      <c r="J14" s="15"/>
      <c r="K14" s="27"/>
      <c r="L14" s="27"/>
      <c r="M14" s="27"/>
      <c r="N14" s="28"/>
      <c r="O14" s="15"/>
      <c r="P14" s="171"/>
      <c r="Q14" s="171"/>
      <c r="R14" s="171"/>
      <c r="S14" s="173"/>
      <c r="T14" s="158"/>
      <c r="U14" s="174"/>
      <c r="V14" s="174"/>
      <c r="W14" s="174"/>
      <c r="X14" s="176"/>
    </row>
    <row r="15" spans="1:24" ht="25.5">
      <c r="A15" s="88" t="s">
        <v>23</v>
      </c>
      <c r="B15" s="12" t="s">
        <v>24</v>
      </c>
      <c r="C15" s="13" t="s">
        <v>25</v>
      </c>
      <c r="D15" s="14" t="s">
        <v>269</v>
      </c>
      <c r="E15" s="15"/>
      <c r="F15" s="169"/>
      <c r="G15" s="169"/>
      <c r="H15" s="169"/>
      <c r="I15" s="182"/>
      <c r="J15" s="15"/>
      <c r="K15" s="169"/>
      <c r="L15" s="169"/>
      <c r="M15" s="169"/>
      <c r="N15" s="182"/>
      <c r="O15" s="15"/>
      <c r="P15" s="171"/>
      <c r="Q15" s="171"/>
      <c r="R15" s="171"/>
      <c r="S15" s="173"/>
      <c r="T15" s="158"/>
      <c r="U15" s="174"/>
      <c r="V15" s="174"/>
      <c r="W15" s="174"/>
      <c r="X15" s="176"/>
    </row>
    <row r="16" spans="1:24" ht="25.5">
      <c r="A16" s="88" t="s">
        <v>26</v>
      </c>
      <c r="B16" s="12" t="s">
        <v>27</v>
      </c>
      <c r="C16" s="13" t="s">
        <v>28</v>
      </c>
      <c r="D16" s="14" t="s">
        <v>269</v>
      </c>
      <c r="E16" s="153">
        <f>SUM(F16:I16)</f>
        <v>482498.18</v>
      </c>
      <c r="F16" s="289">
        <v>398357.72399999999</v>
      </c>
      <c r="G16" s="169"/>
      <c r="H16" s="289">
        <v>84028.597999999998</v>
      </c>
      <c r="I16" s="289">
        <v>111.858</v>
      </c>
      <c r="J16" s="153">
        <f>SUM(K16:N16)</f>
        <v>514808.88900000002</v>
      </c>
      <c r="K16" s="170">
        <v>433610.62400000001</v>
      </c>
      <c r="L16" s="169"/>
      <c r="M16" s="170">
        <v>81010.964999999997</v>
      </c>
      <c r="N16" s="183">
        <v>187.3</v>
      </c>
      <c r="O16" s="184"/>
      <c r="P16" s="172"/>
      <c r="Q16" s="185"/>
      <c r="R16" s="172"/>
      <c r="S16" s="172"/>
      <c r="T16" s="154" t="e">
        <f>SUM(U16:X16)</f>
        <v>#REF!</v>
      </c>
      <c r="U16" s="175" t="e">
        <f>#REF!+#REF!+#REF!+#REF!</f>
        <v>#REF!</v>
      </c>
      <c r="V16" s="174"/>
      <c r="W16" s="175" t="e">
        <f>#REF!+#REF!+#REF!+#REF!</f>
        <v>#REF!</v>
      </c>
      <c r="X16" s="175" t="e">
        <f>#REF!+#REF!+#REF!+#REF!</f>
        <v>#REF!</v>
      </c>
    </row>
    <row r="17" spans="1:24" ht="22.5">
      <c r="A17" s="88" t="s">
        <v>29</v>
      </c>
      <c r="B17" s="12" t="s">
        <v>30</v>
      </c>
      <c r="C17" s="13" t="s">
        <v>31</v>
      </c>
      <c r="D17" s="14" t="s">
        <v>269</v>
      </c>
      <c r="E17" s="184">
        <f>SUM(F17:I17)</f>
        <v>8591.5609999999997</v>
      </c>
      <c r="F17" s="187">
        <v>2266.3359999999998</v>
      </c>
      <c r="G17" s="186"/>
      <c r="H17" s="187">
        <v>6265.2250000000004</v>
      </c>
      <c r="I17" s="188">
        <v>60</v>
      </c>
      <c r="J17" s="153">
        <f>SUM(K17:N17)</f>
        <v>14260.177</v>
      </c>
      <c r="K17" s="187">
        <v>3402.8009999999999</v>
      </c>
      <c r="L17" s="186"/>
      <c r="M17" s="187">
        <v>10797.376</v>
      </c>
      <c r="N17" s="188">
        <v>60</v>
      </c>
      <c r="O17" s="184"/>
      <c r="P17" s="189"/>
      <c r="Q17" s="190"/>
      <c r="R17" s="189"/>
      <c r="S17" s="191"/>
      <c r="T17" s="154" t="e">
        <f>SUM(U17:X17)</f>
        <v>#REF!</v>
      </c>
      <c r="U17" s="175" t="e">
        <f>#REF!+#REF!+#REF!+#REF!</f>
        <v>#REF!</v>
      </c>
      <c r="V17" s="155"/>
      <c r="W17" s="175" t="e">
        <f>#REF!+#REF!+#REF!+#REF!</f>
        <v>#REF!</v>
      </c>
      <c r="X17" s="175" t="e">
        <f>#REF!+#REF!+#REF!+#REF!</f>
        <v>#REF!</v>
      </c>
    </row>
    <row r="18" spans="1:24" ht="25.5">
      <c r="A18" s="88"/>
      <c r="B18" s="12" t="s">
        <v>32</v>
      </c>
      <c r="C18" s="13" t="s">
        <v>33</v>
      </c>
      <c r="D18" s="14" t="s">
        <v>269</v>
      </c>
      <c r="E18" s="48">
        <f t="shared" ref="E18:F18" si="2">IF(E7=0,0,E17/E7*100)</f>
        <v>1.7806411207602897</v>
      </c>
      <c r="F18" s="16">
        <f t="shared" si="2"/>
        <v>0.56891980836801848</v>
      </c>
      <c r="G18" s="16"/>
      <c r="H18" s="192">
        <f>IF(H7=0,0,H17/H7*100)</f>
        <v>1.594936951249859</v>
      </c>
      <c r="I18" s="152">
        <f>IF(I7=0,0,I17/I7*100)</f>
        <v>1.033960964871693</v>
      </c>
      <c r="J18" s="48">
        <f>IF(J7=0,0,J17/J7*100)</f>
        <v>2.7699943230778206</v>
      </c>
      <c r="K18" s="16">
        <f>IF(K7=0,0,K17/K7*100)</f>
        <v>0.78475960035517944</v>
      </c>
      <c r="L18" s="16"/>
      <c r="M18" s="192">
        <f>IF(M7=0,0,M17/M7*100)</f>
        <v>2.5833370228602774</v>
      </c>
      <c r="N18" s="152">
        <f>IF(N7=0,0,N17/N7*100)</f>
        <v>1.1081742441466698</v>
      </c>
      <c r="O18" s="153"/>
      <c r="P18" s="193"/>
      <c r="Q18" s="193"/>
      <c r="R18" s="193"/>
      <c r="S18" s="194"/>
      <c r="T18" s="158" t="e">
        <f t="shared" ref="T18:U18" si="3">IF(T7=0,0,T17/T7*100)</f>
        <v>#REF!</v>
      </c>
      <c r="U18" s="155" t="e">
        <f t="shared" si="3"/>
        <v>#REF!</v>
      </c>
      <c r="V18" s="155"/>
      <c r="W18" s="195" t="e">
        <f>IF(W7=0,0,W17/W7*100)</f>
        <v>#REF!</v>
      </c>
      <c r="X18" s="196" t="e">
        <f>IF(X7=0,0,X17/X7*100)</f>
        <v>#REF!</v>
      </c>
    </row>
    <row r="19" spans="1:24" ht="22.5">
      <c r="A19" s="88" t="s">
        <v>34</v>
      </c>
      <c r="B19" s="12" t="s">
        <v>35</v>
      </c>
      <c r="C19" s="13" t="s">
        <v>36</v>
      </c>
      <c r="D19" s="14" t="s">
        <v>269</v>
      </c>
      <c r="E19" s="15"/>
      <c r="F19" s="197"/>
      <c r="G19" s="197"/>
      <c r="H19" s="197"/>
      <c r="I19" s="198"/>
      <c r="J19" s="15"/>
      <c r="K19" s="197"/>
      <c r="L19" s="197"/>
      <c r="M19" s="197"/>
      <c r="N19" s="198"/>
      <c r="O19" s="15"/>
      <c r="P19" s="199"/>
      <c r="Q19" s="199"/>
      <c r="R19" s="199"/>
      <c r="S19" s="200"/>
      <c r="T19" s="158"/>
      <c r="U19" s="174"/>
      <c r="V19" s="174"/>
      <c r="W19" s="174"/>
      <c r="X19" s="176"/>
    </row>
    <row r="20" spans="1:24">
      <c r="A20" s="88" t="s">
        <v>37</v>
      </c>
      <c r="B20" s="12" t="s">
        <v>38</v>
      </c>
      <c r="C20" s="13" t="s">
        <v>39</v>
      </c>
      <c r="D20" s="14" t="s">
        <v>269</v>
      </c>
      <c r="E20" s="48"/>
      <c r="F20" s="18">
        <f>F7-F17-F19</f>
        <v>396091.38799999998</v>
      </c>
      <c r="G20" s="18"/>
      <c r="H20" s="152">
        <f>H7-H17-H19</f>
        <v>386554.37800000003</v>
      </c>
      <c r="I20" s="152">
        <f>I7-I17-I19</f>
        <v>5742.9270000000006</v>
      </c>
      <c r="J20" s="48"/>
      <c r="K20" s="18">
        <f>K7-K17-K19</f>
        <v>430207.82300000003</v>
      </c>
      <c r="L20" s="18"/>
      <c r="M20" s="152">
        <f>M7-M17-M19</f>
        <v>407164.96899999998</v>
      </c>
      <c r="N20" s="152">
        <f>N7-N17-N19</f>
        <v>5354.3110000000006</v>
      </c>
      <c r="O20" s="157"/>
      <c r="P20" s="193"/>
      <c r="Q20" s="201"/>
      <c r="R20" s="201"/>
      <c r="S20" s="202"/>
      <c r="T20" s="158"/>
      <c r="U20" s="203" t="e">
        <f>U7-U17-U19</f>
        <v>#REF!</v>
      </c>
      <c r="V20" s="203"/>
      <c r="W20" s="196" t="e">
        <f>W7-W17-W19</f>
        <v>#REF!</v>
      </c>
      <c r="X20" s="196" t="e">
        <f>X7-X17-X19</f>
        <v>#REF!</v>
      </c>
    </row>
    <row r="21" spans="1:24" s="29" customFormat="1" ht="25.5">
      <c r="A21" s="168" t="s">
        <v>40</v>
      </c>
      <c r="B21" s="24" t="s">
        <v>253</v>
      </c>
      <c r="C21" s="25" t="s">
        <v>41</v>
      </c>
      <c r="D21" s="14" t="s">
        <v>269</v>
      </c>
      <c r="E21" s="52">
        <f>SUM(F21:I21)</f>
        <v>319244.78999999998</v>
      </c>
      <c r="F21" s="27"/>
      <c r="G21" s="27"/>
      <c r="H21" s="170">
        <v>313529.478</v>
      </c>
      <c r="I21" s="170">
        <v>5715.3119999999999</v>
      </c>
      <c r="J21" s="52">
        <f>SUM(K21:N21)</f>
        <v>350778.25099999999</v>
      </c>
      <c r="K21" s="27"/>
      <c r="L21" s="27"/>
      <c r="M21" s="170">
        <v>345446.522</v>
      </c>
      <c r="N21" s="183">
        <v>5331.7290000000003</v>
      </c>
      <c r="O21" s="204"/>
      <c r="P21" s="171"/>
      <c r="Q21" s="205"/>
      <c r="R21" s="205"/>
      <c r="S21" s="172"/>
      <c r="T21" s="154" t="e">
        <f>SUM(U21:X21)</f>
        <v>#REF!</v>
      </c>
      <c r="U21" s="174"/>
      <c r="V21" s="174"/>
      <c r="W21" s="175" t="e">
        <f>#REF!+#REF!+#REF!+#REF!</f>
        <v>#REF!</v>
      </c>
      <c r="X21" s="175" t="e">
        <f>#REF!+#REF!+#REF!+#REF!</f>
        <v>#REF!</v>
      </c>
    </row>
    <row r="22" spans="1:24">
      <c r="A22" s="88"/>
      <c r="B22" s="12" t="s">
        <v>42</v>
      </c>
      <c r="C22" s="13"/>
      <c r="D22" s="14" t="s">
        <v>269</v>
      </c>
      <c r="E22" s="49"/>
      <c r="F22" s="34"/>
      <c r="G22" s="34"/>
      <c r="H22" s="34"/>
      <c r="I22" s="35"/>
      <c r="J22" s="49"/>
      <c r="K22" s="34"/>
      <c r="L22" s="34"/>
      <c r="M22" s="34"/>
      <c r="N22" s="35"/>
      <c r="O22" s="19"/>
      <c r="P22" s="206"/>
      <c r="Q22" s="206"/>
      <c r="R22" s="206"/>
      <c r="S22" s="207"/>
      <c r="T22" s="159"/>
      <c r="U22" s="160"/>
      <c r="V22" s="160"/>
      <c r="W22" s="160"/>
      <c r="X22" s="161"/>
    </row>
    <row r="23" spans="1:24" ht="45">
      <c r="A23" s="88"/>
      <c r="B23" s="12" t="s">
        <v>43</v>
      </c>
      <c r="C23" s="13" t="s">
        <v>44</v>
      </c>
      <c r="D23" s="14" t="s">
        <v>269</v>
      </c>
      <c r="E23" s="15"/>
      <c r="F23" s="169"/>
      <c r="G23" s="169"/>
      <c r="H23" s="169"/>
      <c r="I23" s="182"/>
      <c r="J23" s="15"/>
      <c r="K23" s="169"/>
      <c r="L23" s="169"/>
      <c r="M23" s="169"/>
      <c r="N23" s="182"/>
      <c r="O23" s="15"/>
      <c r="P23" s="171"/>
      <c r="Q23" s="171"/>
      <c r="R23" s="171"/>
      <c r="S23" s="173"/>
      <c r="T23" s="158"/>
      <c r="U23" s="174"/>
      <c r="V23" s="174"/>
      <c r="W23" s="174"/>
      <c r="X23" s="176"/>
    </row>
    <row r="24" spans="1:24" ht="24.75" customHeight="1">
      <c r="A24" s="88"/>
      <c r="B24" s="12" t="s">
        <v>45</v>
      </c>
      <c r="C24" s="13" t="s">
        <v>46</v>
      </c>
      <c r="D24" s="14" t="s">
        <v>269</v>
      </c>
      <c r="E24" s="15"/>
      <c r="F24" s="169"/>
      <c r="G24" s="169"/>
      <c r="H24" s="169"/>
      <c r="I24" s="182"/>
      <c r="J24" s="15"/>
      <c r="K24" s="169"/>
      <c r="L24" s="169"/>
      <c r="M24" s="169"/>
      <c r="N24" s="182"/>
      <c r="O24" s="15"/>
      <c r="P24" s="171"/>
      <c r="Q24" s="171"/>
      <c r="R24" s="171"/>
      <c r="S24" s="173"/>
      <c r="T24" s="158"/>
      <c r="U24" s="174"/>
      <c r="V24" s="174"/>
      <c r="W24" s="174"/>
      <c r="X24" s="176"/>
    </row>
    <row r="25" spans="1:24" ht="25.5">
      <c r="A25" s="88" t="s">
        <v>47</v>
      </c>
      <c r="B25" s="12" t="s">
        <v>48</v>
      </c>
      <c r="C25" s="13" t="s">
        <v>49</v>
      </c>
      <c r="D25" s="14" t="s">
        <v>269</v>
      </c>
      <c r="E25" s="15"/>
      <c r="F25" s="169"/>
      <c r="G25" s="169"/>
      <c r="H25" s="169"/>
      <c r="I25" s="182"/>
      <c r="J25" s="15"/>
      <c r="K25" s="169"/>
      <c r="L25" s="169"/>
      <c r="M25" s="169"/>
      <c r="N25" s="182"/>
      <c r="O25" s="15"/>
      <c r="P25" s="171"/>
      <c r="Q25" s="171"/>
      <c r="R25" s="171"/>
      <c r="S25" s="173"/>
      <c r="T25" s="158"/>
      <c r="U25" s="174"/>
      <c r="V25" s="174"/>
      <c r="W25" s="174"/>
      <c r="X25" s="176"/>
    </row>
    <row r="26" spans="1:24" s="36" customFormat="1" ht="25.5">
      <c r="A26" s="88" t="s">
        <v>50</v>
      </c>
      <c r="B26" s="12" t="s">
        <v>254</v>
      </c>
      <c r="C26" s="13" t="s">
        <v>51</v>
      </c>
      <c r="D26" s="14" t="s">
        <v>269</v>
      </c>
      <c r="E26" s="184">
        <f>SUM(F26:I26)</f>
        <v>154661.829</v>
      </c>
      <c r="F26" s="170">
        <v>87300.383000000002</v>
      </c>
      <c r="G26" s="170">
        <v>0</v>
      </c>
      <c r="H26" s="170">
        <v>67333.831000000006</v>
      </c>
      <c r="I26" s="183">
        <v>27.614999999999998</v>
      </c>
      <c r="J26" s="153" t="e">
        <f>SUM(K26:N26)</f>
        <v>#REF!</v>
      </c>
      <c r="K26" s="170">
        <v>93256.442999999999</v>
      </c>
      <c r="L26" s="170" t="e">
        <f>#REF!+#REF!+#REF!+#REF!+#REF!+#REF!+#REF!+#REF!+#REF!+#REF!+#REF!+G26</f>
        <v>#REF!</v>
      </c>
      <c r="M26" s="170">
        <v>56491.436000000002</v>
      </c>
      <c r="N26" s="183">
        <v>22.582000000000001</v>
      </c>
      <c r="O26" s="184"/>
      <c r="P26" s="172"/>
      <c r="Q26" s="185"/>
      <c r="R26" s="172"/>
      <c r="S26" s="172"/>
      <c r="T26" s="154" t="e">
        <f>SUM(U26:X26)</f>
        <v>#REF!</v>
      </c>
      <c r="U26" s="175" t="e">
        <f>#REF!+#REF!+#REF!+#REF!</f>
        <v>#REF!</v>
      </c>
      <c r="V26" s="175" t="e">
        <f>#REF!+#REF!+#REF!+#REF!</f>
        <v>#REF!</v>
      </c>
      <c r="W26" s="175" t="e">
        <f>#REF!+#REF!+#REF!+#REF!</f>
        <v>#REF!</v>
      </c>
      <c r="X26" s="175" t="e">
        <f>#REF!+#REF!+#REF!+#REF!</f>
        <v>#REF!</v>
      </c>
    </row>
    <row r="27" spans="1:24" s="36" customFormat="1" ht="25.5">
      <c r="A27" s="88" t="s">
        <v>52</v>
      </c>
      <c r="B27" s="12" t="s">
        <v>53</v>
      </c>
      <c r="C27" s="13" t="s">
        <v>54</v>
      </c>
      <c r="D27" s="14" t="s">
        <v>269</v>
      </c>
      <c r="E27" s="15"/>
      <c r="F27" s="169"/>
      <c r="G27" s="169"/>
      <c r="H27" s="169"/>
      <c r="I27" s="182"/>
      <c r="J27" s="15"/>
      <c r="K27" s="169"/>
      <c r="L27" s="169"/>
      <c r="M27" s="169"/>
      <c r="N27" s="182"/>
      <c r="O27" s="15"/>
      <c r="P27" s="171"/>
      <c r="Q27" s="171"/>
      <c r="R27" s="171"/>
      <c r="S27" s="173"/>
      <c r="T27" s="158"/>
      <c r="U27" s="174"/>
      <c r="V27" s="174"/>
      <c r="W27" s="174"/>
      <c r="X27" s="176"/>
    </row>
    <row r="28" spans="1:24" ht="13.5" thickBot="1">
      <c r="A28" s="208" t="s">
        <v>55</v>
      </c>
      <c r="B28" s="12" t="s">
        <v>56</v>
      </c>
      <c r="C28" s="13" t="s">
        <v>57</v>
      </c>
      <c r="D28" s="14" t="s">
        <v>269</v>
      </c>
      <c r="E28" s="209"/>
      <c r="F28" s="37">
        <f>F20-F21-F25-F26-F27-G11-H11-I11</f>
        <v>0</v>
      </c>
      <c r="G28" s="38">
        <f>G20-G21-G23-G25-G26-G27-H12-I12</f>
        <v>0</v>
      </c>
      <c r="H28" s="37">
        <f>H20-H21-H23-H25-H26-H27-I13</f>
        <v>1.7280399333685637E-11</v>
      </c>
      <c r="I28" s="210">
        <f>I20-I21-I23-I25-I26-I27</f>
        <v>6.9277916736609768E-13</v>
      </c>
      <c r="J28" s="209"/>
      <c r="K28" s="37">
        <f>K20-K21-K25-K26-K27-L11-M11-N11</f>
        <v>0</v>
      </c>
      <c r="L28" s="38" t="e">
        <f>L20-L21-L23-L25-L26-L27-M12-N12</f>
        <v>#REF!</v>
      </c>
      <c r="M28" s="37">
        <f>M20-M21-M23-M25-M26-M27-N13</f>
        <v>-1.6370904631912708E-11</v>
      </c>
      <c r="N28" s="210">
        <f>N20-N21-N23-N25-N26-N27</f>
        <v>3.3395508580724709E-13</v>
      </c>
      <c r="O28" s="209"/>
      <c r="P28" s="39"/>
      <c r="Q28" s="39"/>
      <c r="R28" s="211"/>
      <c r="S28" s="212"/>
      <c r="T28" s="213"/>
      <c r="U28" s="214" t="e">
        <f>U20-U21-U25-U26-U27-V11-W11-X11</f>
        <v>#REF!</v>
      </c>
      <c r="V28" s="215" t="e">
        <f>V20-V21-V23-V25-V26-V27-W12-X12</f>
        <v>#REF!</v>
      </c>
      <c r="W28" s="214" t="e">
        <f>W20-W21-W23-W25-W26-W27-X13</f>
        <v>#REF!</v>
      </c>
      <c r="X28" s="216" t="e">
        <f>X20-X21-X23-X25-X26-X27</f>
        <v>#REF!</v>
      </c>
    </row>
    <row r="29" spans="1:24">
      <c r="E29" s="217">
        <f>E17+E21</f>
        <v>327836.35099999997</v>
      </c>
      <c r="J29" s="217">
        <f>J17+J21</f>
        <v>365038.42800000001</v>
      </c>
      <c r="T29" s="218" t="e">
        <f>T17+T21</f>
        <v>#REF!</v>
      </c>
      <c r="U29" s="219"/>
      <c r="V29" s="219"/>
      <c r="W29" s="219"/>
      <c r="X29" s="219"/>
    </row>
    <row r="30" spans="1:24" s="40" customFormat="1">
      <c r="B30" s="41"/>
      <c r="C30" s="41"/>
      <c r="D30" s="41"/>
    </row>
    <row r="31" spans="1:24" s="40" customFormat="1">
      <c r="B31" s="41"/>
      <c r="C31" s="41"/>
      <c r="D31" s="41"/>
    </row>
    <row r="32" spans="1:24" s="40" customFormat="1">
      <c r="B32" s="41"/>
      <c r="C32" s="41"/>
      <c r="D32" s="41"/>
    </row>
    <row r="33" spans="2:4" s="40" customFormat="1">
      <c r="B33" s="41"/>
      <c r="C33" s="41"/>
      <c r="D33" s="41"/>
    </row>
    <row r="34" spans="2:4" s="40" customFormat="1">
      <c r="B34" s="41"/>
      <c r="C34" s="41"/>
      <c r="D34" s="41"/>
    </row>
    <row r="35" spans="2:4" s="40" customFormat="1">
      <c r="B35" s="41"/>
      <c r="C35" s="41"/>
      <c r="D35" s="41"/>
    </row>
    <row r="36" spans="2:4" s="40" customFormat="1">
      <c r="B36" s="41"/>
      <c r="C36" s="41"/>
      <c r="D36" s="41"/>
    </row>
    <row r="37" spans="2:4" s="40" customFormat="1">
      <c r="B37" s="41"/>
      <c r="C37" s="41"/>
      <c r="D37" s="41"/>
    </row>
    <row r="38" spans="2:4" s="40" customFormat="1">
      <c r="B38" s="41"/>
      <c r="C38" s="41"/>
      <c r="D38" s="41"/>
    </row>
    <row r="39" spans="2:4" s="40" customFormat="1">
      <c r="B39" s="41"/>
      <c r="C39" s="41"/>
      <c r="D39" s="41"/>
    </row>
    <row r="40" spans="2:4" s="40" customFormat="1">
      <c r="B40" s="41"/>
      <c r="C40" s="41"/>
      <c r="D40" s="41"/>
    </row>
    <row r="41" spans="2:4" s="40" customFormat="1">
      <c r="B41" s="41"/>
      <c r="C41" s="41"/>
      <c r="D41" s="41"/>
    </row>
    <row r="42" spans="2:4" s="40" customFormat="1">
      <c r="B42" s="41"/>
      <c r="C42" s="41"/>
      <c r="D42" s="41"/>
    </row>
    <row r="43" spans="2:4" s="40" customFormat="1">
      <c r="B43" s="41"/>
      <c r="C43" s="41"/>
      <c r="D43" s="41"/>
    </row>
    <row r="44" spans="2:4" s="40" customFormat="1">
      <c r="B44" s="41"/>
      <c r="C44" s="41"/>
      <c r="D44" s="41"/>
    </row>
    <row r="45" spans="2:4" s="40" customFormat="1">
      <c r="B45" s="41"/>
      <c r="C45" s="41"/>
      <c r="D45" s="41"/>
    </row>
    <row r="46" spans="2:4" s="40" customFormat="1">
      <c r="B46" s="41"/>
      <c r="C46" s="41"/>
      <c r="D46" s="41"/>
    </row>
    <row r="47" spans="2:4" s="40" customFormat="1">
      <c r="B47" s="41"/>
      <c r="C47" s="41"/>
      <c r="D47" s="41"/>
    </row>
    <row r="48" spans="2:4" s="40" customFormat="1">
      <c r="B48" s="41"/>
      <c r="C48" s="41"/>
      <c r="D48" s="41"/>
    </row>
    <row r="49" spans="2:4" s="40" customFormat="1">
      <c r="B49" s="41"/>
      <c r="C49" s="41"/>
      <c r="D49" s="41"/>
    </row>
    <row r="50" spans="2:4" s="40" customFormat="1">
      <c r="B50" s="41"/>
      <c r="C50" s="41"/>
      <c r="D50" s="41"/>
    </row>
    <row r="51" spans="2:4" s="40" customFormat="1">
      <c r="B51" s="41"/>
      <c r="C51" s="41"/>
      <c r="D51" s="41"/>
    </row>
    <row r="52" spans="2:4" s="40" customFormat="1">
      <c r="B52" s="41"/>
      <c r="C52" s="41"/>
      <c r="D52" s="41"/>
    </row>
    <row r="53" spans="2:4" s="40" customFormat="1">
      <c r="B53" s="41"/>
      <c r="C53" s="41"/>
      <c r="D53" s="41"/>
    </row>
    <row r="54" spans="2:4" s="40" customFormat="1">
      <c r="B54" s="41"/>
      <c r="C54" s="41"/>
      <c r="D54" s="41"/>
    </row>
    <row r="55" spans="2:4" s="40" customFormat="1">
      <c r="B55" s="41"/>
      <c r="C55" s="41"/>
      <c r="D55" s="41"/>
    </row>
    <row r="56" spans="2:4" s="40" customFormat="1">
      <c r="B56" s="41"/>
      <c r="C56" s="41"/>
      <c r="D56" s="41"/>
    </row>
    <row r="57" spans="2:4" s="40" customFormat="1">
      <c r="B57" s="41"/>
      <c r="C57" s="41"/>
      <c r="D57" s="41"/>
    </row>
    <row r="58" spans="2:4" s="40" customFormat="1">
      <c r="B58" s="41"/>
      <c r="C58" s="41"/>
      <c r="D58" s="41"/>
    </row>
    <row r="59" spans="2:4" s="40" customFormat="1">
      <c r="B59" s="41"/>
      <c r="C59" s="41"/>
      <c r="D59" s="41"/>
    </row>
    <row r="60" spans="2:4" s="40" customFormat="1">
      <c r="B60" s="41"/>
      <c r="C60" s="41"/>
      <c r="D60" s="41"/>
    </row>
    <row r="61" spans="2:4" s="40" customFormat="1">
      <c r="B61" s="41"/>
      <c r="C61" s="41"/>
      <c r="D61" s="41"/>
    </row>
    <row r="62" spans="2:4" s="40" customFormat="1">
      <c r="B62" s="41"/>
      <c r="C62" s="41"/>
      <c r="D62" s="41"/>
    </row>
    <row r="63" spans="2:4" s="40" customFormat="1">
      <c r="B63" s="41"/>
      <c r="C63" s="41"/>
      <c r="D63" s="41"/>
    </row>
    <row r="64" spans="2:4" s="40" customFormat="1">
      <c r="B64" s="41"/>
      <c r="C64" s="41"/>
      <c r="D64" s="41"/>
    </row>
    <row r="65" spans="2:4" s="40" customFormat="1">
      <c r="B65" s="41"/>
      <c r="C65" s="41"/>
      <c r="D65" s="41"/>
    </row>
    <row r="66" spans="2:4" s="40" customFormat="1">
      <c r="B66" s="41"/>
      <c r="C66" s="41"/>
      <c r="D66" s="41"/>
    </row>
    <row r="67" spans="2:4" s="40" customFormat="1">
      <c r="B67" s="41"/>
      <c r="C67" s="41"/>
      <c r="D67" s="41"/>
    </row>
    <row r="68" spans="2:4" s="40" customFormat="1">
      <c r="B68" s="41"/>
      <c r="C68" s="41"/>
      <c r="D68" s="41"/>
    </row>
    <row r="69" spans="2:4" s="40" customFormat="1">
      <c r="B69" s="41"/>
      <c r="C69" s="41"/>
      <c r="D69" s="41"/>
    </row>
    <row r="70" spans="2:4" s="40" customFormat="1">
      <c r="B70" s="41"/>
      <c r="C70" s="41"/>
      <c r="D70" s="41"/>
    </row>
    <row r="71" spans="2:4" s="40" customFormat="1">
      <c r="B71" s="41"/>
      <c r="C71" s="41"/>
      <c r="D71" s="41"/>
    </row>
    <row r="72" spans="2:4" s="40" customFormat="1">
      <c r="B72" s="41"/>
      <c r="C72" s="41"/>
      <c r="D72" s="41"/>
    </row>
    <row r="73" spans="2:4" s="40" customFormat="1">
      <c r="B73" s="41"/>
      <c r="C73" s="41"/>
      <c r="D73" s="41"/>
    </row>
  </sheetData>
  <mergeCells count="5">
    <mergeCell ref="A2:I2"/>
    <mergeCell ref="A4:A5"/>
    <mergeCell ref="B4:B5"/>
    <mergeCell ref="C4:C5"/>
    <mergeCell ref="D4:D5"/>
  </mergeCells>
  <dataValidations count="1">
    <dataValidation type="decimal" allowBlank="1" showInputMessage="1" showErrorMessage="1" error="Ввведеное значение неверно" sqref="P21:S21 K21:N21 K19:N19 K23:N27 K10:N16 U10:X16 U19:X19 P23:S27 P10:S16 P19:S19 U23:X27 U17 U21:X21 W17:X17 F23:I27 F19:I19 F21:I21 F10:I16">
      <formula1>-1000000000000000</formula1>
      <formula2>1000000000000000</formula2>
    </dataValidation>
  </dataValidations>
  <pageMargins left="0.7" right="0.7" top="0.75" bottom="0.75" header="0.3" footer="0.3"/>
  <pageSetup paperSize="9" scale="89" orientation="landscape" r:id="rId1"/>
</worksheet>
</file>

<file path=xl/worksheets/sheet4.xml><?xml version="1.0" encoding="utf-8"?>
<worksheet xmlns="http://schemas.openxmlformats.org/spreadsheetml/2006/main" xmlns:r="http://schemas.openxmlformats.org/officeDocument/2006/relationships">
  <dimension ref="A1:I67"/>
  <sheetViews>
    <sheetView view="pageBreakPreview" topLeftCell="A2" zoomScale="60" workbookViewId="0">
      <selection activeCell="E12" sqref="E12"/>
    </sheetView>
  </sheetViews>
  <sheetFormatPr defaultRowHeight="12.75"/>
  <cols>
    <col min="1" max="1" width="4.7109375" customWidth="1"/>
    <col min="2" max="2" width="17.28515625" customWidth="1"/>
    <col min="3" max="3" width="5.42578125" customWidth="1"/>
    <col min="4" max="4" width="10.140625" customWidth="1"/>
    <col min="5" max="5" width="11.5703125" customWidth="1"/>
    <col min="7" max="7" width="10.140625" bestFit="1" customWidth="1"/>
    <col min="9" max="9" width="15.85546875" customWidth="1"/>
  </cols>
  <sheetData>
    <row r="1" spans="1:8" hidden="1">
      <c r="A1" s="1" t="e">
        <f>[2]Справочники!E13</f>
        <v>#REF!</v>
      </c>
      <c r="B1" s="2" t="e">
        <f>[2]Справочники!D21</f>
        <v>#REF!</v>
      </c>
    </row>
    <row r="2" spans="1:8" ht="44.25" customHeight="1">
      <c r="A2" s="329" t="s">
        <v>100</v>
      </c>
      <c r="B2" s="329"/>
      <c r="C2" s="329"/>
      <c r="D2" s="329"/>
      <c r="E2" s="346"/>
      <c r="F2" s="346"/>
      <c r="G2" s="346"/>
      <c r="H2" s="346"/>
    </row>
    <row r="3" spans="1:8" ht="13.5" thickBot="1"/>
    <row r="4" spans="1:8" ht="38.25" customHeight="1">
      <c r="A4" s="347" t="s">
        <v>92</v>
      </c>
      <c r="B4" s="349" t="s">
        <v>2</v>
      </c>
      <c r="C4" s="241"/>
      <c r="D4" s="350" t="s">
        <v>138</v>
      </c>
      <c r="E4" s="343" t="s">
        <v>427</v>
      </c>
      <c r="F4" s="344"/>
      <c r="G4" s="344"/>
      <c r="H4" s="345"/>
    </row>
    <row r="5" spans="1:8">
      <c r="A5" s="348"/>
      <c r="B5" s="340"/>
      <c r="C5" s="240"/>
      <c r="D5" s="351"/>
      <c r="E5" s="239" t="s">
        <v>4</v>
      </c>
      <c r="F5" s="240" t="s">
        <v>5</v>
      </c>
      <c r="G5" s="240" t="s">
        <v>6</v>
      </c>
      <c r="H5" s="7" t="s">
        <v>7</v>
      </c>
    </row>
    <row r="6" spans="1:8" ht="11.25" hidden="1" customHeight="1">
      <c r="A6" s="239"/>
      <c r="B6" s="240"/>
      <c r="C6" s="240"/>
      <c r="D6" s="91"/>
      <c r="E6" s="9"/>
      <c r="F6" s="10"/>
      <c r="G6" s="10"/>
      <c r="H6" s="11"/>
    </row>
    <row r="7" spans="1:8" ht="11.25" hidden="1" customHeight="1">
      <c r="A7" s="239"/>
      <c r="B7" s="240"/>
      <c r="C7" s="240"/>
      <c r="D7" s="91"/>
      <c r="E7" s="9"/>
      <c r="F7" s="10"/>
      <c r="G7" s="10"/>
      <c r="H7" s="11"/>
    </row>
    <row r="8" spans="1:8" ht="11.25" hidden="1" customHeight="1">
      <c r="A8" s="239"/>
      <c r="B8" s="240"/>
      <c r="C8" s="240"/>
      <c r="D8" s="91"/>
      <c r="E8" s="92"/>
      <c r="F8" s="93"/>
      <c r="G8" s="93"/>
      <c r="H8" s="94"/>
    </row>
    <row r="9" spans="1:8" ht="11.25" hidden="1" customHeight="1">
      <c r="A9" s="239"/>
      <c r="B9" s="240"/>
      <c r="C9" s="240"/>
      <c r="D9" s="91"/>
      <c r="E9" s="92"/>
      <c r="F9" s="93"/>
      <c r="G9" s="93"/>
      <c r="H9" s="94"/>
    </row>
    <row r="10" spans="1:8">
      <c r="A10" s="239" t="s">
        <v>140</v>
      </c>
      <c r="B10" s="240">
        <v>2</v>
      </c>
      <c r="C10" s="240"/>
      <c r="D10" s="242" t="s">
        <v>141</v>
      </c>
      <c r="E10" s="239">
        <v>32</v>
      </c>
      <c r="F10" s="240">
        <v>33</v>
      </c>
      <c r="G10" s="240">
        <v>34</v>
      </c>
      <c r="H10" s="7">
        <v>35</v>
      </c>
    </row>
    <row r="11" spans="1:8" ht="38.25">
      <c r="A11" s="19" t="s">
        <v>8</v>
      </c>
      <c r="B11" s="13" t="s">
        <v>101</v>
      </c>
      <c r="C11" s="13" t="s">
        <v>10</v>
      </c>
      <c r="D11" s="88" t="s">
        <v>102</v>
      </c>
      <c r="E11" s="16">
        <f t="shared" ref="E11:H11" si="0">SUM(E12:E21)</f>
        <v>2266.3359999999998</v>
      </c>
      <c r="F11" s="16">
        <f t="shared" si="0"/>
        <v>0</v>
      </c>
      <c r="G11" s="16">
        <f t="shared" si="0"/>
        <v>0</v>
      </c>
      <c r="H11" s="17">
        <f t="shared" si="0"/>
        <v>0</v>
      </c>
    </row>
    <row r="12" spans="1:8" ht="50.1" customHeight="1">
      <c r="A12" s="19" t="s">
        <v>142</v>
      </c>
      <c r="B12" s="13" t="s">
        <v>139</v>
      </c>
      <c r="C12" s="13" t="s">
        <v>13</v>
      </c>
      <c r="D12" s="88" t="s">
        <v>102</v>
      </c>
      <c r="E12" s="243">
        <v>2266.3359999999998</v>
      </c>
      <c r="F12" s="95"/>
      <c r="G12" s="95"/>
      <c r="H12" s="96"/>
    </row>
    <row r="13" spans="1:8" ht="45.6" customHeight="1">
      <c r="A13" s="19" t="s">
        <v>143</v>
      </c>
      <c r="B13" s="13" t="s">
        <v>103</v>
      </c>
      <c r="C13" s="13" t="s">
        <v>22</v>
      </c>
      <c r="D13" s="88" t="s">
        <v>102</v>
      </c>
      <c r="E13" s="95"/>
      <c r="F13" s="95"/>
      <c r="G13" s="95"/>
      <c r="H13" s="96"/>
    </row>
    <row r="14" spans="1:8" ht="42" customHeight="1">
      <c r="A14" s="19" t="s">
        <v>144</v>
      </c>
      <c r="B14" s="13" t="s">
        <v>104</v>
      </c>
      <c r="C14" s="13" t="s">
        <v>25</v>
      </c>
      <c r="D14" s="88" t="s">
        <v>102</v>
      </c>
      <c r="E14" s="95"/>
      <c r="F14" s="95"/>
      <c r="G14" s="95"/>
      <c r="H14" s="96"/>
    </row>
    <row r="15" spans="1:8" ht="42.6" customHeight="1">
      <c r="A15" s="19" t="s">
        <v>145</v>
      </c>
      <c r="B15" s="13" t="s">
        <v>105</v>
      </c>
      <c r="C15" s="13" t="s">
        <v>28</v>
      </c>
      <c r="D15" s="88" t="s">
        <v>102</v>
      </c>
      <c r="E15" s="95"/>
      <c r="F15" s="95"/>
      <c r="G15" s="95"/>
      <c r="H15" s="96"/>
    </row>
    <row r="16" spans="1:8" ht="36.950000000000003" customHeight="1">
      <c r="A16" s="19" t="s">
        <v>146</v>
      </c>
      <c r="B16" s="13" t="s">
        <v>106</v>
      </c>
      <c r="C16" s="13" t="s">
        <v>107</v>
      </c>
      <c r="D16" s="88" t="s">
        <v>102</v>
      </c>
      <c r="E16" s="95"/>
      <c r="F16" s="95"/>
      <c r="G16" s="95"/>
      <c r="H16" s="96"/>
    </row>
    <row r="17" spans="1:9" ht="38.25">
      <c r="A17" s="19" t="s">
        <v>147</v>
      </c>
      <c r="B17" s="13" t="s">
        <v>108</v>
      </c>
      <c r="C17" s="13" t="s">
        <v>109</v>
      </c>
      <c r="D17" s="88" t="s">
        <v>102</v>
      </c>
      <c r="E17" s="95"/>
      <c r="F17" s="95"/>
      <c r="G17" s="95"/>
      <c r="H17" s="96"/>
    </row>
    <row r="18" spans="1:9" ht="35.1" customHeight="1">
      <c r="A18" s="19" t="s">
        <v>148</v>
      </c>
      <c r="B18" s="13" t="s">
        <v>110</v>
      </c>
      <c r="C18" s="13" t="s">
        <v>111</v>
      </c>
      <c r="D18" s="88" t="s">
        <v>102</v>
      </c>
      <c r="E18" s="95"/>
      <c r="F18" s="95"/>
      <c r="G18" s="95"/>
      <c r="H18" s="96"/>
    </row>
    <row r="19" spans="1:9" ht="30.6" customHeight="1">
      <c r="A19" s="19" t="s">
        <v>149</v>
      </c>
      <c r="B19" s="13" t="s">
        <v>112</v>
      </c>
      <c r="C19" s="13" t="s">
        <v>113</v>
      </c>
      <c r="D19" s="88" t="s">
        <v>102</v>
      </c>
      <c r="E19" s="95"/>
      <c r="F19" s="95"/>
      <c r="G19" s="95"/>
      <c r="H19" s="96"/>
    </row>
    <row r="20" spans="1:9" ht="21.95" customHeight="1">
      <c r="A20" s="19" t="s">
        <v>150</v>
      </c>
      <c r="B20" s="13" t="s">
        <v>114</v>
      </c>
      <c r="C20" s="13" t="s">
        <v>115</v>
      </c>
      <c r="D20" s="88" t="s">
        <v>102</v>
      </c>
      <c r="E20" s="95"/>
      <c r="F20" s="95"/>
      <c r="G20" s="95"/>
      <c r="H20" s="96"/>
    </row>
    <row r="21" spans="1:9" ht="33" customHeight="1">
      <c r="A21" s="19" t="s">
        <v>151</v>
      </c>
      <c r="B21" s="13" t="s">
        <v>116</v>
      </c>
      <c r="C21" s="13" t="s">
        <v>117</v>
      </c>
      <c r="D21" s="88" t="s">
        <v>102</v>
      </c>
      <c r="E21" s="95"/>
      <c r="F21" s="95"/>
      <c r="G21" s="95"/>
      <c r="H21" s="96"/>
    </row>
    <row r="22" spans="1:9" ht="38.25">
      <c r="A22" s="19" t="s">
        <v>29</v>
      </c>
      <c r="B22" s="13" t="s">
        <v>118</v>
      </c>
      <c r="C22" s="13" t="s">
        <v>31</v>
      </c>
      <c r="D22" s="88" t="s">
        <v>102</v>
      </c>
      <c r="E22" s="95"/>
      <c r="F22" s="95"/>
      <c r="G22" s="95"/>
      <c r="H22" s="96"/>
    </row>
    <row r="23" spans="1:9" ht="35.1" customHeight="1">
      <c r="A23" s="19" t="s">
        <v>152</v>
      </c>
      <c r="B23" s="13" t="s">
        <v>119</v>
      </c>
      <c r="C23" s="13" t="s">
        <v>33</v>
      </c>
      <c r="D23" s="88" t="s">
        <v>102</v>
      </c>
      <c r="E23" s="95"/>
      <c r="F23" s="95"/>
      <c r="G23" s="95"/>
      <c r="H23" s="96"/>
    </row>
    <row r="24" spans="1:9" s="83" customFormat="1" ht="50.1" customHeight="1">
      <c r="A24" s="109" t="s">
        <v>34</v>
      </c>
      <c r="B24" s="12" t="s">
        <v>120</v>
      </c>
      <c r="C24" s="12" t="s">
        <v>36</v>
      </c>
      <c r="D24" s="97" t="s">
        <v>102</v>
      </c>
      <c r="E24" s="243"/>
      <c r="F24" s="98"/>
      <c r="G24" s="243">
        <v>6265.2250000000004</v>
      </c>
      <c r="H24" s="244">
        <v>60</v>
      </c>
    </row>
    <row r="25" spans="1:9" s="83" customFormat="1" ht="13.5" thickBot="1">
      <c r="A25" s="110" t="s">
        <v>37</v>
      </c>
      <c r="B25" s="99" t="s">
        <v>121</v>
      </c>
      <c r="C25" s="99" t="s">
        <v>39</v>
      </c>
      <c r="D25" s="100" t="s">
        <v>102</v>
      </c>
      <c r="E25" s="101">
        <f>E11+E22+E24</f>
        <v>2266.3359999999998</v>
      </c>
      <c r="F25" s="102">
        <f>F11+F22+F24</f>
        <v>0</v>
      </c>
      <c r="G25" s="102">
        <f>G24</f>
        <v>6265.2250000000004</v>
      </c>
      <c r="H25" s="103">
        <f>H11+H22+H24</f>
        <v>60</v>
      </c>
      <c r="I25" s="245">
        <f>SUM(E25:H25)</f>
        <v>8591.5609999999997</v>
      </c>
    </row>
    <row r="27" spans="1:9" s="40" customFormat="1"/>
    <row r="28" spans="1:9" s="40" customFormat="1"/>
    <row r="29" spans="1:9" s="40" customFormat="1"/>
    <row r="30" spans="1:9" s="40" customFormat="1"/>
    <row r="31" spans="1:9" s="40" customFormat="1"/>
    <row r="32" spans="1:9" s="40" customFormat="1"/>
    <row r="33" s="40" customFormat="1"/>
    <row r="34" s="40" customFormat="1"/>
    <row r="35" s="40" customFormat="1"/>
    <row r="36" s="40" customFormat="1"/>
    <row r="37" s="40" customFormat="1"/>
    <row r="38" s="40" customFormat="1"/>
    <row r="39" s="40" customFormat="1"/>
    <row r="40" s="40" customFormat="1"/>
    <row r="41" s="40" customFormat="1"/>
    <row r="42" s="40" customFormat="1"/>
    <row r="43" s="40" customFormat="1"/>
    <row r="44" s="40" customFormat="1"/>
    <row r="45" s="40" customFormat="1"/>
    <row r="46" s="40" customFormat="1"/>
    <row r="47" s="40" customFormat="1"/>
    <row r="48" s="40" customFormat="1"/>
    <row r="49" s="40" customFormat="1"/>
    <row r="50" s="40" customFormat="1"/>
    <row r="51" s="40" customFormat="1"/>
    <row r="52" s="40" customFormat="1"/>
    <row r="53" s="40" customFormat="1"/>
    <row r="54" s="40" customFormat="1"/>
    <row r="55" s="40" customFormat="1"/>
    <row r="56" s="40" customFormat="1"/>
    <row r="57" s="40" customFormat="1"/>
    <row r="58" s="40" customFormat="1"/>
    <row r="59" s="40" customFormat="1"/>
    <row r="60" s="40" customFormat="1"/>
    <row r="61" s="40" customFormat="1"/>
    <row r="62" s="40" customFormat="1"/>
    <row r="63" s="40" customFormat="1"/>
    <row r="64" s="40" customFormat="1"/>
    <row r="65" s="40" customFormat="1"/>
    <row r="66" s="40" customFormat="1"/>
    <row r="67" s="40" customFormat="1"/>
  </sheetData>
  <mergeCells count="5">
    <mergeCell ref="E4:H4"/>
    <mergeCell ref="A2:H2"/>
    <mergeCell ref="A4:A5"/>
    <mergeCell ref="B4:B5"/>
    <mergeCell ref="D4:D5"/>
  </mergeCells>
  <dataValidations count="1">
    <dataValidation type="decimal" allowBlank="1" showInputMessage="1" showErrorMessage="1" sqref="E12:H24">
      <formula1>-10000000000000</formula1>
      <formula2>10000000000000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J44"/>
  <sheetViews>
    <sheetView workbookViewId="0">
      <selection activeCell="G11" sqref="G11"/>
    </sheetView>
  </sheetViews>
  <sheetFormatPr defaultRowHeight="12.75"/>
  <cols>
    <col min="2" max="2" width="13.28515625" customWidth="1"/>
    <col min="3" max="3" width="14.28515625" customWidth="1"/>
    <col min="4" max="4" width="12.28515625" customWidth="1"/>
    <col min="5" max="5" width="15" hidden="1" customWidth="1"/>
    <col min="6" max="6" width="12.140625" customWidth="1"/>
    <col min="8" max="8" width="3.42578125" customWidth="1"/>
    <col min="10" max="10" width="13.28515625" customWidth="1"/>
    <col min="258" max="258" width="13.28515625" customWidth="1"/>
    <col min="259" max="259" width="12.5703125" customWidth="1"/>
    <col min="260" max="260" width="12.28515625" customWidth="1"/>
    <col min="261" max="261" width="0" hidden="1" customWidth="1"/>
    <col min="264" max="264" width="3.42578125" customWidth="1"/>
    <col min="266" max="266" width="13.28515625" customWidth="1"/>
    <col min="514" max="514" width="13.28515625" customWidth="1"/>
    <col min="515" max="515" width="12.5703125" customWidth="1"/>
    <col min="516" max="516" width="12.28515625" customWidth="1"/>
    <col min="517" max="517" width="0" hidden="1" customWidth="1"/>
    <col min="520" max="520" width="3.42578125" customWidth="1"/>
    <col min="522" max="522" width="13.28515625" customWidth="1"/>
    <col min="770" max="770" width="13.28515625" customWidth="1"/>
    <col min="771" max="771" width="12.5703125" customWidth="1"/>
    <col min="772" max="772" width="12.28515625" customWidth="1"/>
    <col min="773" max="773" width="0" hidden="1" customWidth="1"/>
    <col min="776" max="776" width="3.42578125" customWidth="1"/>
    <col min="778" max="778" width="13.28515625" customWidth="1"/>
    <col min="1026" max="1026" width="13.28515625" customWidth="1"/>
    <col min="1027" max="1027" width="12.5703125" customWidth="1"/>
    <col min="1028" max="1028" width="12.28515625" customWidth="1"/>
    <col min="1029" max="1029" width="0" hidden="1" customWidth="1"/>
    <col min="1032" max="1032" width="3.42578125" customWidth="1"/>
    <col min="1034" max="1034" width="13.28515625" customWidth="1"/>
    <col min="1282" max="1282" width="13.28515625" customWidth="1"/>
    <col min="1283" max="1283" width="12.5703125" customWidth="1"/>
    <col min="1284" max="1284" width="12.28515625" customWidth="1"/>
    <col min="1285" max="1285" width="0" hidden="1" customWidth="1"/>
    <col min="1288" max="1288" width="3.42578125" customWidth="1"/>
    <col min="1290" max="1290" width="13.28515625" customWidth="1"/>
    <col min="1538" max="1538" width="13.28515625" customWidth="1"/>
    <col min="1539" max="1539" width="12.5703125" customWidth="1"/>
    <col min="1540" max="1540" width="12.28515625" customWidth="1"/>
    <col min="1541" max="1541" width="0" hidden="1" customWidth="1"/>
    <col min="1544" max="1544" width="3.42578125" customWidth="1"/>
    <col min="1546" max="1546" width="13.28515625" customWidth="1"/>
    <col min="1794" max="1794" width="13.28515625" customWidth="1"/>
    <col min="1795" max="1795" width="12.5703125" customWidth="1"/>
    <col min="1796" max="1796" width="12.28515625" customWidth="1"/>
    <col min="1797" max="1797" width="0" hidden="1" customWidth="1"/>
    <col min="1800" max="1800" width="3.42578125" customWidth="1"/>
    <col min="1802" max="1802" width="13.28515625" customWidth="1"/>
    <col min="2050" max="2050" width="13.28515625" customWidth="1"/>
    <col min="2051" max="2051" width="12.5703125" customWidth="1"/>
    <col min="2052" max="2052" width="12.28515625" customWidth="1"/>
    <col min="2053" max="2053" width="0" hidden="1" customWidth="1"/>
    <col min="2056" max="2056" width="3.42578125" customWidth="1"/>
    <col min="2058" max="2058" width="13.28515625" customWidth="1"/>
    <col min="2306" max="2306" width="13.28515625" customWidth="1"/>
    <col min="2307" max="2307" width="12.5703125" customWidth="1"/>
    <col min="2308" max="2308" width="12.28515625" customWidth="1"/>
    <col min="2309" max="2309" width="0" hidden="1" customWidth="1"/>
    <col min="2312" max="2312" width="3.42578125" customWidth="1"/>
    <col min="2314" max="2314" width="13.28515625" customWidth="1"/>
    <col min="2562" max="2562" width="13.28515625" customWidth="1"/>
    <col min="2563" max="2563" width="12.5703125" customWidth="1"/>
    <col min="2564" max="2564" width="12.28515625" customWidth="1"/>
    <col min="2565" max="2565" width="0" hidden="1" customWidth="1"/>
    <col min="2568" max="2568" width="3.42578125" customWidth="1"/>
    <col min="2570" max="2570" width="13.28515625" customWidth="1"/>
    <col min="2818" max="2818" width="13.28515625" customWidth="1"/>
    <col min="2819" max="2819" width="12.5703125" customWidth="1"/>
    <col min="2820" max="2820" width="12.28515625" customWidth="1"/>
    <col min="2821" max="2821" width="0" hidden="1" customWidth="1"/>
    <col min="2824" max="2824" width="3.42578125" customWidth="1"/>
    <col min="2826" max="2826" width="13.28515625" customWidth="1"/>
    <col min="3074" max="3074" width="13.28515625" customWidth="1"/>
    <col min="3075" max="3075" width="12.5703125" customWidth="1"/>
    <col min="3076" max="3076" width="12.28515625" customWidth="1"/>
    <col min="3077" max="3077" width="0" hidden="1" customWidth="1"/>
    <col min="3080" max="3080" width="3.42578125" customWidth="1"/>
    <col min="3082" max="3082" width="13.28515625" customWidth="1"/>
    <col min="3330" max="3330" width="13.28515625" customWidth="1"/>
    <col min="3331" max="3331" width="12.5703125" customWidth="1"/>
    <col min="3332" max="3332" width="12.28515625" customWidth="1"/>
    <col min="3333" max="3333" width="0" hidden="1" customWidth="1"/>
    <col min="3336" max="3336" width="3.42578125" customWidth="1"/>
    <col min="3338" max="3338" width="13.28515625" customWidth="1"/>
    <col min="3586" max="3586" width="13.28515625" customWidth="1"/>
    <col min="3587" max="3587" width="12.5703125" customWidth="1"/>
    <col min="3588" max="3588" width="12.28515625" customWidth="1"/>
    <col min="3589" max="3589" width="0" hidden="1" customWidth="1"/>
    <col min="3592" max="3592" width="3.42578125" customWidth="1"/>
    <col min="3594" max="3594" width="13.28515625" customWidth="1"/>
    <col min="3842" max="3842" width="13.28515625" customWidth="1"/>
    <col min="3843" max="3843" width="12.5703125" customWidth="1"/>
    <col min="3844" max="3844" width="12.28515625" customWidth="1"/>
    <col min="3845" max="3845" width="0" hidden="1" customWidth="1"/>
    <col min="3848" max="3848" width="3.42578125" customWidth="1"/>
    <col min="3850" max="3850" width="13.28515625" customWidth="1"/>
    <col min="4098" max="4098" width="13.28515625" customWidth="1"/>
    <col min="4099" max="4099" width="12.5703125" customWidth="1"/>
    <col min="4100" max="4100" width="12.28515625" customWidth="1"/>
    <col min="4101" max="4101" width="0" hidden="1" customWidth="1"/>
    <col min="4104" max="4104" width="3.42578125" customWidth="1"/>
    <col min="4106" max="4106" width="13.28515625" customWidth="1"/>
    <col min="4354" max="4354" width="13.28515625" customWidth="1"/>
    <col min="4355" max="4355" width="12.5703125" customWidth="1"/>
    <col min="4356" max="4356" width="12.28515625" customWidth="1"/>
    <col min="4357" max="4357" width="0" hidden="1" customWidth="1"/>
    <col min="4360" max="4360" width="3.42578125" customWidth="1"/>
    <col min="4362" max="4362" width="13.28515625" customWidth="1"/>
    <col min="4610" max="4610" width="13.28515625" customWidth="1"/>
    <col min="4611" max="4611" width="12.5703125" customWidth="1"/>
    <col min="4612" max="4612" width="12.28515625" customWidth="1"/>
    <col min="4613" max="4613" width="0" hidden="1" customWidth="1"/>
    <col min="4616" max="4616" width="3.42578125" customWidth="1"/>
    <col min="4618" max="4618" width="13.28515625" customWidth="1"/>
    <col min="4866" max="4866" width="13.28515625" customWidth="1"/>
    <col min="4867" max="4867" width="12.5703125" customWidth="1"/>
    <col min="4868" max="4868" width="12.28515625" customWidth="1"/>
    <col min="4869" max="4869" width="0" hidden="1" customWidth="1"/>
    <col min="4872" max="4872" width="3.42578125" customWidth="1"/>
    <col min="4874" max="4874" width="13.28515625" customWidth="1"/>
    <col min="5122" max="5122" width="13.28515625" customWidth="1"/>
    <col min="5123" max="5123" width="12.5703125" customWidth="1"/>
    <col min="5124" max="5124" width="12.28515625" customWidth="1"/>
    <col min="5125" max="5125" width="0" hidden="1" customWidth="1"/>
    <col min="5128" max="5128" width="3.42578125" customWidth="1"/>
    <col min="5130" max="5130" width="13.28515625" customWidth="1"/>
    <col min="5378" max="5378" width="13.28515625" customWidth="1"/>
    <col min="5379" max="5379" width="12.5703125" customWidth="1"/>
    <col min="5380" max="5380" width="12.28515625" customWidth="1"/>
    <col min="5381" max="5381" width="0" hidden="1" customWidth="1"/>
    <col min="5384" max="5384" width="3.42578125" customWidth="1"/>
    <col min="5386" max="5386" width="13.28515625" customWidth="1"/>
    <col min="5634" max="5634" width="13.28515625" customWidth="1"/>
    <col min="5635" max="5635" width="12.5703125" customWidth="1"/>
    <col min="5636" max="5636" width="12.28515625" customWidth="1"/>
    <col min="5637" max="5637" width="0" hidden="1" customWidth="1"/>
    <col min="5640" max="5640" width="3.42578125" customWidth="1"/>
    <col min="5642" max="5642" width="13.28515625" customWidth="1"/>
    <col min="5890" max="5890" width="13.28515625" customWidth="1"/>
    <col min="5891" max="5891" width="12.5703125" customWidth="1"/>
    <col min="5892" max="5892" width="12.28515625" customWidth="1"/>
    <col min="5893" max="5893" width="0" hidden="1" customWidth="1"/>
    <col min="5896" max="5896" width="3.42578125" customWidth="1"/>
    <col min="5898" max="5898" width="13.28515625" customWidth="1"/>
    <col min="6146" max="6146" width="13.28515625" customWidth="1"/>
    <col min="6147" max="6147" width="12.5703125" customWidth="1"/>
    <col min="6148" max="6148" width="12.28515625" customWidth="1"/>
    <col min="6149" max="6149" width="0" hidden="1" customWidth="1"/>
    <col min="6152" max="6152" width="3.42578125" customWidth="1"/>
    <col min="6154" max="6154" width="13.28515625" customWidth="1"/>
    <col min="6402" max="6402" width="13.28515625" customWidth="1"/>
    <col min="6403" max="6403" width="12.5703125" customWidth="1"/>
    <col min="6404" max="6404" width="12.28515625" customWidth="1"/>
    <col min="6405" max="6405" width="0" hidden="1" customWidth="1"/>
    <col min="6408" max="6408" width="3.42578125" customWidth="1"/>
    <col min="6410" max="6410" width="13.28515625" customWidth="1"/>
    <col min="6658" max="6658" width="13.28515625" customWidth="1"/>
    <col min="6659" max="6659" width="12.5703125" customWidth="1"/>
    <col min="6660" max="6660" width="12.28515625" customWidth="1"/>
    <col min="6661" max="6661" width="0" hidden="1" customWidth="1"/>
    <col min="6664" max="6664" width="3.42578125" customWidth="1"/>
    <col min="6666" max="6666" width="13.28515625" customWidth="1"/>
    <col min="6914" max="6914" width="13.28515625" customWidth="1"/>
    <col min="6915" max="6915" width="12.5703125" customWidth="1"/>
    <col min="6916" max="6916" width="12.28515625" customWidth="1"/>
    <col min="6917" max="6917" width="0" hidden="1" customWidth="1"/>
    <col min="6920" max="6920" width="3.42578125" customWidth="1"/>
    <col min="6922" max="6922" width="13.28515625" customWidth="1"/>
    <col min="7170" max="7170" width="13.28515625" customWidth="1"/>
    <col min="7171" max="7171" width="12.5703125" customWidth="1"/>
    <col min="7172" max="7172" width="12.28515625" customWidth="1"/>
    <col min="7173" max="7173" width="0" hidden="1" customWidth="1"/>
    <col min="7176" max="7176" width="3.42578125" customWidth="1"/>
    <col min="7178" max="7178" width="13.28515625" customWidth="1"/>
    <col min="7426" max="7426" width="13.28515625" customWidth="1"/>
    <col min="7427" max="7427" width="12.5703125" customWidth="1"/>
    <col min="7428" max="7428" width="12.28515625" customWidth="1"/>
    <col min="7429" max="7429" width="0" hidden="1" customWidth="1"/>
    <col min="7432" max="7432" width="3.42578125" customWidth="1"/>
    <col min="7434" max="7434" width="13.28515625" customWidth="1"/>
    <col min="7682" max="7682" width="13.28515625" customWidth="1"/>
    <col min="7683" max="7683" width="12.5703125" customWidth="1"/>
    <col min="7684" max="7684" width="12.28515625" customWidth="1"/>
    <col min="7685" max="7685" width="0" hidden="1" customWidth="1"/>
    <col min="7688" max="7688" width="3.42578125" customWidth="1"/>
    <col min="7690" max="7690" width="13.28515625" customWidth="1"/>
    <col min="7938" max="7938" width="13.28515625" customWidth="1"/>
    <col min="7939" max="7939" width="12.5703125" customWidth="1"/>
    <col min="7940" max="7940" width="12.28515625" customWidth="1"/>
    <col min="7941" max="7941" width="0" hidden="1" customWidth="1"/>
    <col min="7944" max="7944" width="3.42578125" customWidth="1"/>
    <col min="7946" max="7946" width="13.28515625" customWidth="1"/>
    <col min="8194" max="8194" width="13.28515625" customWidth="1"/>
    <col min="8195" max="8195" width="12.5703125" customWidth="1"/>
    <col min="8196" max="8196" width="12.28515625" customWidth="1"/>
    <col min="8197" max="8197" width="0" hidden="1" customWidth="1"/>
    <col min="8200" max="8200" width="3.42578125" customWidth="1"/>
    <col min="8202" max="8202" width="13.28515625" customWidth="1"/>
    <col min="8450" max="8450" width="13.28515625" customWidth="1"/>
    <col min="8451" max="8451" width="12.5703125" customWidth="1"/>
    <col min="8452" max="8452" width="12.28515625" customWidth="1"/>
    <col min="8453" max="8453" width="0" hidden="1" customWidth="1"/>
    <col min="8456" max="8456" width="3.42578125" customWidth="1"/>
    <col min="8458" max="8458" width="13.28515625" customWidth="1"/>
    <col min="8706" max="8706" width="13.28515625" customWidth="1"/>
    <col min="8707" max="8707" width="12.5703125" customWidth="1"/>
    <col min="8708" max="8708" width="12.28515625" customWidth="1"/>
    <col min="8709" max="8709" width="0" hidden="1" customWidth="1"/>
    <col min="8712" max="8712" width="3.42578125" customWidth="1"/>
    <col min="8714" max="8714" width="13.28515625" customWidth="1"/>
    <col min="8962" max="8962" width="13.28515625" customWidth="1"/>
    <col min="8963" max="8963" width="12.5703125" customWidth="1"/>
    <col min="8964" max="8964" width="12.28515625" customWidth="1"/>
    <col min="8965" max="8965" width="0" hidden="1" customWidth="1"/>
    <col min="8968" max="8968" width="3.42578125" customWidth="1"/>
    <col min="8970" max="8970" width="13.28515625" customWidth="1"/>
    <col min="9218" max="9218" width="13.28515625" customWidth="1"/>
    <col min="9219" max="9219" width="12.5703125" customWidth="1"/>
    <col min="9220" max="9220" width="12.28515625" customWidth="1"/>
    <col min="9221" max="9221" width="0" hidden="1" customWidth="1"/>
    <col min="9224" max="9224" width="3.42578125" customWidth="1"/>
    <col min="9226" max="9226" width="13.28515625" customWidth="1"/>
    <col min="9474" max="9474" width="13.28515625" customWidth="1"/>
    <col min="9475" max="9475" width="12.5703125" customWidth="1"/>
    <col min="9476" max="9476" width="12.28515625" customWidth="1"/>
    <col min="9477" max="9477" width="0" hidden="1" customWidth="1"/>
    <col min="9480" max="9480" width="3.42578125" customWidth="1"/>
    <col min="9482" max="9482" width="13.28515625" customWidth="1"/>
    <col min="9730" max="9730" width="13.28515625" customWidth="1"/>
    <col min="9731" max="9731" width="12.5703125" customWidth="1"/>
    <col min="9732" max="9732" width="12.28515625" customWidth="1"/>
    <col min="9733" max="9733" width="0" hidden="1" customWidth="1"/>
    <col min="9736" max="9736" width="3.42578125" customWidth="1"/>
    <col min="9738" max="9738" width="13.28515625" customWidth="1"/>
    <col min="9986" max="9986" width="13.28515625" customWidth="1"/>
    <col min="9987" max="9987" width="12.5703125" customWidth="1"/>
    <col min="9988" max="9988" width="12.28515625" customWidth="1"/>
    <col min="9989" max="9989" width="0" hidden="1" customWidth="1"/>
    <col min="9992" max="9992" width="3.42578125" customWidth="1"/>
    <col min="9994" max="9994" width="13.28515625" customWidth="1"/>
    <col min="10242" max="10242" width="13.28515625" customWidth="1"/>
    <col min="10243" max="10243" width="12.5703125" customWidth="1"/>
    <col min="10244" max="10244" width="12.28515625" customWidth="1"/>
    <col min="10245" max="10245" width="0" hidden="1" customWidth="1"/>
    <col min="10248" max="10248" width="3.42578125" customWidth="1"/>
    <col min="10250" max="10250" width="13.28515625" customWidth="1"/>
    <col min="10498" max="10498" width="13.28515625" customWidth="1"/>
    <col min="10499" max="10499" width="12.5703125" customWidth="1"/>
    <col min="10500" max="10500" width="12.28515625" customWidth="1"/>
    <col min="10501" max="10501" width="0" hidden="1" customWidth="1"/>
    <col min="10504" max="10504" width="3.42578125" customWidth="1"/>
    <col min="10506" max="10506" width="13.28515625" customWidth="1"/>
    <col min="10754" max="10754" width="13.28515625" customWidth="1"/>
    <col min="10755" max="10755" width="12.5703125" customWidth="1"/>
    <col min="10756" max="10756" width="12.28515625" customWidth="1"/>
    <col min="10757" max="10757" width="0" hidden="1" customWidth="1"/>
    <col min="10760" max="10760" width="3.42578125" customWidth="1"/>
    <col min="10762" max="10762" width="13.28515625" customWidth="1"/>
    <col min="11010" max="11010" width="13.28515625" customWidth="1"/>
    <col min="11011" max="11011" width="12.5703125" customWidth="1"/>
    <col min="11012" max="11012" width="12.28515625" customWidth="1"/>
    <col min="11013" max="11013" width="0" hidden="1" customWidth="1"/>
    <col min="11016" max="11016" width="3.42578125" customWidth="1"/>
    <col min="11018" max="11018" width="13.28515625" customWidth="1"/>
    <col min="11266" max="11266" width="13.28515625" customWidth="1"/>
    <col min="11267" max="11267" width="12.5703125" customWidth="1"/>
    <col min="11268" max="11268" width="12.28515625" customWidth="1"/>
    <col min="11269" max="11269" width="0" hidden="1" customWidth="1"/>
    <col min="11272" max="11272" width="3.42578125" customWidth="1"/>
    <col min="11274" max="11274" width="13.28515625" customWidth="1"/>
    <col min="11522" max="11522" width="13.28515625" customWidth="1"/>
    <col min="11523" max="11523" width="12.5703125" customWidth="1"/>
    <col min="11524" max="11524" width="12.28515625" customWidth="1"/>
    <col min="11525" max="11525" width="0" hidden="1" customWidth="1"/>
    <col min="11528" max="11528" width="3.42578125" customWidth="1"/>
    <col min="11530" max="11530" width="13.28515625" customWidth="1"/>
    <col min="11778" max="11778" width="13.28515625" customWidth="1"/>
    <col min="11779" max="11779" width="12.5703125" customWidth="1"/>
    <col min="11780" max="11780" width="12.28515625" customWidth="1"/>
    <col min="11781" max="11781" width="0" hidden="1" customWidth="1"/>
    <col min="11784" max="11784" width="3.42578125" customWidth="1"/>
    <col min="11786" max="11786" width="13.28515625" customWidth="1"/>
    <col min="12034" max="12034" width="13.28515625" customWidth="1"/>
    <col min="12035" max="12035" width="12.5703125" customWidth="1"/>
    <col min="12036" max="12036" width="12.28515625" customWidth="1"/>
    <col min="12037" max="12037" width="0" hidden="1" customWidth="1"/>
    <col min="12040" max="12040" width="3.42578125" customWidth="1"/>
    <col min="12042" max="12042" width="13.28515625" customWidth="1"/>
    <col min="12290" max="12290" width="13.28515625" customWidth="1"/>
    <col min="12291" max="12291" width="12.5703125" customWidth="1"/>
    <col min="12292" max="12292" width="12.28515625" customWidth="1"/>
    <col min="12293" max="12293" width="0" hidden="1" customWidth="1"/>
    <col min="12296" max="12296" width="3.42578125" customWidth="1"/>
    <col min="12298" max="12298" width="13.28515625" customWidth="1"/>
    <col min="12546" max="12546" width="13.28515625" customWidth="1"/>
    <col min="12547" max="12547" width="12.5703125" customWidth="1"/>
    <col min="12548" max="12548" width="12.28515625" customWidth="1"/>
    <col min="12549" max="12549" width="0" hidden="1" customWidth="1"/>
    <col min="12552" max="12552" width="3.42578125" customWidth="1"/>
    <col min="12554" max="12554" width="13.28515625" customWidth="1"/>
    <col min="12802" max="12802" width="13.28515625" customWidth="1"/>
    <col min="12803" max="12803" width="12.5703125" customWidth="1"/>
    <col min="12804" max="12804" width="12.28515625" customWidth="1"/>
    <col min="12805" max="12805" width="0" hidden="1" customWidth="1"/>
    <col min="12808" max="12808" width="3.42578125" customWidth="1"/>
    <col min="12810" max="12810" width="13.28515625" customWidth="1"/>
    <col min="13058" max="13058" width="13.28515625" customWidth="1"/>
    <col min="13059" max="13059" width="12.5703125" customWidth="1"/>
    <col min="13060" max="13060" width="12.28515625" customWidth="1"/>
    <col min="13061" max="13061" width="0" hidden="1" customWidth="1"/>
    <col min="13064" max="13064" width="3.42578125" customWidth="1"/>
    <col min="13066" max="13066" width="13.28515625" customWidth="1"/>
    <col min="13314" max="13314" width="13.28515625" customWidth="1"/>
    <col min="13315" max="13315" width="12.5703125" customWidth="1"/>
    <col min="13316" max="13316" width="12.28515625" customWidth="1"/>
    <col min="13317" max="13317" width="0" hidden="1" customWidth="1"/>
    <col min="13320" max="13320" width="3.42578125" customWidth="1"/>
    <col min="13322" max="13322" width="13.28515625" customWidth="1"/>
    <col min="13570" max="13570" width="13.28515625" customWidth="1"/>
    <col min="13571" max="13571" width="12.5703125" customWidth="1"/>
    <col min="13572" max="13572" width="12.28515625" customWidth="1"/>
    <col min="13573" max="13573" width="0" hidden="1" customWidth="1"/>
    <col min="13576" max="13576" width="3.42578125" customWidth="1"/>
    <col min="13578" max="13578" width="13.28515625" customWidth="1"/>
    <col min="13826" max="13826" width="13.28515625" customWidth="1"/>
    <col min="13827" max="13827" width="12.5703125" customWidth="1"/>
    <col min="13828" max="13828" width="12.28515625" customWidth="1"/>
    <col min="13829" max="13829" width="0" hidden="1" customWidth="1"/>
    <col min="13832" max="13832" width="3.42578125" customWidth="1"/>
    <col min="13834" max="13834" width="13.28515625" customWidth="1"/>
    <col min="14082" max="14082" width="13.28515625" customWidth="1"/>
    <col min="14083" max="14083" width="12.5703125" customWidth="1"/>
    <col min="14084" max="14084" width="12.28515625" customWidth="1"/>
    <col min="14085" max="14085" width="0" hidden="1" customWidth="1"/>
    <col min="14088" max="14088" width="3.42578125" customWidth="1"/>
    <col min="14090" max="14090" width="13.28515625" customWidth="1"/>
    <col min="14338" max="14338" width="13.28515625" customWidth="1"/>
    <col min="14339" max="14339" width="12.5703125" customWidth="1"/>
    <col min="14340" max="14340" width="12.28515625" customWidth="1"/>
    <col min="14341" max="14341" width="0" hidden="1" customWidth="1"/>
    <col min="14344" max="14344" width="3.42578125" customWidth="1"/>
    <col min="14346" max="14346" width="13.28515625" customWidth="1"/>
    <col min="14594" max="14594" width="13.28515625" customWidth="1"/>
    <col min="14595" max="14595" width="12.5703125" customWidth="1"/>
    <col min="14596" max="14596" width="12.28515625" customWidth="1"/>
    <col min="14597" max="14597" width="0" hidden="1" customWidth="1"/>
    <col min="14600" max="14600" width="3.42578125" customWidth="1"/>
    <col min="14602" max="14602" width="13.28515625" customWidth="1"/>
    <col min="14850" max="14850" width="13.28515625" customWidth="1"/>
    <col min="14851" max="14851" width="12.5703125" customWidth="1"/>
    <col min="14852" max="14852" width="12.28515625" customWidth="1"/>
    <col min="14853" max="14853" width="0" hidden="1" customWidth="1"/>
    <col min="14856" max="14856" width="3.42578125" customWidth="1"/>
    <col min="14858" max="14858" width="13.28515625" customWidth="1"/>
    <col min="15106" max="15106" width="13.28515625" customWidth="1"/>
    <col min="15107" max="15107" width="12.5703125" customWidth="1"/>
    <col min="15108" max="15108" width="12.28515625" customWidth="1"/>
    <col min="15109" max="15109" width="0" hidden="1" customWidth="1"/>
    <col min="15112" max="15112" width="3.42578125" customWidth="1"/>
    <col min="15114" max="15114" width="13.28515625" customWidth="1"/>
    <col min="15362" max="15362" width="13.28515625" customWidth="1"/>
    <col min="15363" max="15363" width="12.5703125" customWidth="1"/>
    <col min="15364" max="15364" width="12.28515625" customWidth="1"/>
    <col min="15365" max="15365" width="0" hidden="1" customWidth="1"/>
    <col min="15368" max="15368" width="3.42578125" customWidth="1"/>
    <col min="15370" max="15370" width="13.28515625" customWidth="1"/>
    <col min="15618" max="15618" width="13.28515625" customWidth="1"/>
    <col min="15619" max="15619" width="12.5703125" customWidth="1"/>
    <col min="15620" max="15620" width="12.28515625" customWidth="1"/>
    <col min="15621" max="15621" width="0" hidden="1" customWidth="1"/>
    <col min="15624" max="15624" width="3.42578125" customWidth="1"/>
    <col min="15626" max="15626" width="13.28515625" customWidth="1"/>
    <col min="15874" max="15874" width="13.28515625" customWidth="1"/>
    <col min="15875" max="15875" width="12.5703125" customWidth="1"/>
    <col min="15876" max="15876" width="12.28515625" customWidth="1"/>
    <col min="15877" max="15877" width="0" hidden="1" customWidth="1"/>
    <col min="15880" max="15880" width="3.42578125" customWidth="1"/>
    <col min="15882" max="15882" width="13.28515625" customWidth="1"/>
    <col min="16130" max="16130" width="13.28515625" customWidth="1"/>
    <col min="16131" max="16131" width="12.5703125" customWidth="1"/>
    <col min="16132" max="16132" width="12.28515625" customWidth="1"/>
    <col min="16133" max="16133" width="0" hidden="1" customWidth="1"/>
    <col min="16136" max="16136" width="3.42578125" customWidth="1"/>
    <col min="16138" max="16138" width="13.28515625" customWidth="1"/>
  </cols>
  <sheetData>
    <row r="1" spans="1:8" ht="15.75">
      <c r="A1" s="83"/>
      <c r="B1" s="220" t="s">
        <v>428</v>
      </c>
      <c r="C1" s="220"/>
      <c r="D1" s="83"/>
      <c r="E1" s="83"/>
      <c r="F1" s="83"/>
      <c r="G1" s="83"/>
      <c r="H1" s="83"/>
    </row>
    <row r="2" spans="1:8" ht="15.75">
      <c r="A2" s="83"/>
      <c r="B2" s="220"/>
      <c r="C2" s="220"/>
      <c r="D2" s="83"/>
      <c r="E2" s="83"/>
      <c r="F2" s="83"/>
      <c r="G2" s="83"/>
      <c r="H2" s="83"/>
    </row>
    <row r="3" spans="1:8" ht="15.75">
      <c r="A3" s="83"/>
      <c r="B3" s="220"/>
      <c r="C3" s="220"/>
      <c r="D3" s="83"/>
      <c r="E3" s="83"/>
      <c r="F3" s="83"/>
      <c r="G3" s="83"/>
      <c r="H3" s="83"/>
    </row>
    <row r="4" spans="1:8" ht="15.75">
      <c r="A4" s="83"/>
      <c r="B4" s="220"/>
      <c r="C4" s="220"/>
      <c r="D4" s="83"/>
      <c r="E4" s="83"/>
      <c r="F4" s="83"/>
      <c r="G4" s="83"/>
      <c r="H4" s="83"/>
    </row>
    <row r="5" spans="1:8" ht="22.15" customHeight="1" thickBot="1">
      <c r="A5" s="83"/>
      <c r="B5" s="83"/>
      <c r="C5" s="83"/>
      <c r="D5" s="83"/>
      <c r="E5" s="83"/>
      <c r="F5" s="83"/>
      <c r="G5" s="83"/>
      <c r="H5" s="83"/>
    </row>
    <row r="6" spans="1:8" s="290" customFormat="1" ht="22.15" customHeight="1">
      <c r="A6" s="318"/>
      <c r="B6" s="319" t="s">
        <v>255</v>
      </c>
      <c r="C6" s="352" t="s">
        <v>312</v>
      </c>
      <c r="D6" s="320" t="s">
        <v>256</v>
      </c>
      <c r="E6" s="321"/>
      <c r="F6" s="322"/>
    </row>
    <row r="7" spans="1:8" ht="22.15" customHeight="1" thickBot="1">
      <c r="A7" s="323"/>
      <c r="B7" s="324"/>
      <c r="C7" s="353"/>
      <c r="D7" s="325"/>
      <c r="E7" s="326" t="s">
        <v>56</v>
      </c>
      <c r="F7" s="327" t="s">
        <v>257</v>
      </c>
      <c r="G7" s="83"/>
      <c r="H7" s="83"/>
    </row>
    <row r="8" spans="1:8">
      <c r="A8" s="232"/>
      <c r="B8" s="312">
        <f>C8+D8</f>
        <v>534.49299999999994</v>
      </c>
      <c r="C8" s="313">
        <v>271.01499999999999</v>
      </c>
      <c r="D8" s="314">
        <v>263.47800000000001</v>
      </c>
      <c r="E8" s="315">
        <f t="shared" ref="E8:E31" si="0">SUM(C8:D8)</f>
        <v>534.49299999999994</v>
      </c>
      <c r="F8" s="316">
        <v>2341.19</v>
      </c>
      <c r="G8" s="83"/>
      <c r="H8" s="83"/>
    </row>
    <row r="9" spans="1:8" ht="13.5" thickBot="1">
      <c r="A9" s="226" t="s">
        <v>258</v>
      </c>
      <c r="B9" s="291">
        <f>B8*F8</f>
        <v>1251349.6666699999</v>
      </c>
      <c r="C9" s="228">
        <f>C8*F8</f>
        <v>634497.60785000003</v>
      </c>
      <c r="D9" s="228">
        <f>D8*F8</f>
        <v>616852.05882000003</v>
      </c>
      <c r="E9" s="229">
        <f t="shared" si="0"/>
        <v>1251349.6666700002</v>
      </c>
      <c r="F9" s="292"/>
      <c r="G9" s="83"/>
      <c r="H9" s="83"/>
    </row>
    <row r="10" spans="1:8">
      <c r="A10" s="221"/>
      <c r="B10" s="222">
        <f>C10+D10</f>
        <v>796.45600000000002</v>
      </c>
      <c r="C10" s="223">
        <v>243.59299999999999</v>
      </c>
      <c r="D10" s="223">
        <v>552.86300000000006</v>
      </c>
      <c r="E10" s="224">
        <f t="shared" si="0"/>
        <v>796.45600000000002</v>
      </c>
      <c r="F10" s="225">
        <v>2512.89</v>
      </c>
      <c r="G10" s="83"/>
      <c r="H10" s="83"/>
    </row>
    <row r="11" spans="1:8" ht="13.5" thickBot="1">
      <c r="A11" s="226" t="s">
        <v>259</v>
      </c>
      <c r="B11" s="231">
        <f>B10*F10</f>
        <v>2001406.3178399999</v>
      </c>
      <c r="C11" s="228">
        <f>C10*F10</f>
        <v>612122.41376999998</v>
      </c>
      <c r="D11" s="228">
        <f>D10*F10</f>
        <v>1389283.9040700002</v>
      </c>
      <c r="E11" s="229">
        <f t="shared" si="0"/>
        <v>2001406.3178400001</v>
      </c>
      <c r="F11" s="230"/>
      <c r="G11" s="83"/>
      <c r="H11" s="83"/>
    </row>
    <row r="12" spans="1:8">
      <c r="A12" s="221"/>
      <c r="B12" s="222">
        <f>C12+D12</f>
        <v>903.86799999999994</v>
      </c>
      <c r="C12" s="223">
        <v>256.12200000000001</v>
      </c>
      <c r="D12" s="223">
        <v>647.74599999999998</v>
      </c>
      <c r="E12" s="224">
        <f t="shared" si="0"/>
        <v>903.86799999999994</v>
      </c>
      <c r="F12" s="225">
        <v>2468.96</v>
      </c>
      <c r="G12" s="83"/>
      <c r="H12" s="83"/>
    </row>
    <row r="13" spans="1:8" ht="13.5" thickBot="1">
      <c r="A13" s="226" t="s">
        <v>60</v>
      </c>
      <c r="B13" s="227">
        <f>B12*F12</f>
        <v>2231613.9372799997</v>
      </c>
      <c r="C13" s="228">
        <f>C12*F12</f>
        <v>632354.9731200001</v>
      </c>
      <c r="D13" s="228">
        <f>D12*F12</f>
        <v>1599258.96416</v>
      </c>
      <c r="E13" s="229">
        <f t="shared" si="0"/>
        <v>2231613.9372800002</v>
      </c>
      <c r="F13" s="230"/>
      <c r="G13" s="83"/>
      <c r="H13" s="83"/>
    </row>
    <row r="14" spans="1:8">
      <c r="A14" s="221"/>
      <c r="B14" s="222">
        <f>C14+D14</f>
        <v>662.95900000000006</v>
      </c>
      <c r="C14" s="223">
        <v>243.66300000000001</v>
      </c>
      <c r="D14" s="223">
        <v>419.29599999999999</v>
      </c>
      <c r="E14" s="224">
        <f t="shared" si="0"/>
        <v>662.95900000000006</v>
      </c>
      <c r="F14" s="225">
        <v>2522.08</v>
      </c>
      <c r="G14" s="83"/>
      <c r="H14" s="83"/>
    </row>
    <row r="15" spans="1:8" ht="13.5" thickBot="1">
      <c r="A15" s="226" t="s">
        <v>260</v>
      </c>
      <c r="B15" s="231">
        <f>B14*F14</f>
        <v>1672035.6347200002</v>
      </c>
      <c r="C15" s="228">
        <f>C14*F14</f>
        <v>614537.57903999998</v>
      </c>
      <c r="D15" s="228">
        <f>D14*F14</f>
        <v>1057498.05568</v>
      </c>
      <c r="E15" s="229">
        <f t="shared" si="0"/>
        <v>1672035.63472</v>
      </c>
      <c r="F15" s="230"/>
      <c r="G15" s="83"/>
      <c r="H15" s="83"/>
    </row>
    <row r="16" spans="1:8">
      <c r="A16" s="221"/>
      <c r="B16" s="222">
        <f>C16+D16</f>
        <v>714.63400000000001</v>
      </c>
      <c r="C16" s="223">
        <v>253.524</v>
      </c>
      <c r="D16" s="223">
        <v>461.11</v>
      </c>
      <c r="E16" s="224">
        <f t="shared" si="0"/>
        <v>714.63400000000001</v>
      </c>
      <c r="F16" s="225">
        <v>2503.1</v>
      </c>
      <c r="G16" s="83"/>
      <c r="H16" s="83"/>
    </row>
    <row r="17" spans="1:8" ht="13.5" thickBot="1">
      <c r="A17" s="226" t="s">
        <v>61</v>
      </c>
      <c r="B17" s="227">
        <f>B16*F16</f>
        <v>1788800.3654</v>
      </c>
      <c r="C17" s="228">
        <f>C16*F16</f>
        <v>634595.92440000002</v>
      </c>
      <c r="D17" s="228">
        <f>D16*F16</f>
        <v>1154204.4410000001</v>
      </c>
      <c r="E17" s="229">
        <f t="shared" si="0"/>
        <v>1788800.3654</v>
      </c>
      <c r="F17" s="230"/>
      <c r="G17" s="83"/>
      <c r="H17" s="83"/>
    </row>
    <row r="18" spans="1:8">
      <c r="A18" s="221"/>
      <c r="B18" s="222">
        <f>C18+D18</f>
        <v>654.68600000000004</v>
      </c>
      <c r="C18" s="223">
        <v>236.21</v>
      </c>
      <c r="D18" s="223">
        <v>418.476</v>
      </c>
      <c r="E18" s="224">
        <f t="shared" si="0"/>
        <v>654.68600000000004</v>
      </c>
      <c r="F18" s="225">
        <v>2410.3000000000002</v>
      </c>
      <c r="G18" s="83"/>
      <c r="H18" s="83"/>
    </row>
    <row r="19" spans="1:8" ht="13.5" thickBot="1">
      <c r="A19" s="226" t="s">
        <v>62</v>
      </c>
      <c r="B19" s="231">
        <f>B18*F18</f>
        <v>1577989.6658000003</v>
      </c>
      <c r="C19" s="228">
        <f>C18*F18</f>
        <v>569336.96300000011</v>
      </c>
      <c r="D19" s="228">
        <f>D18*F18</f>
        <v>1008652.7028000001</v>
      </c>
      <c r="E19" s="229">
        <f t="shared" si="0"/>
        <v>1577989.6658000001</v>
      </c>
      <c r="F19" s="230"/>
      <c r="G19" s="83"/>
      <c r="H19" s="83"/>
    </row>
    <row r="20" spans="1:8">
      <c r="A20" s="221"/>
      <c r="B20" s="222">
        <f>C20+D20</f>
        <v>784.976</v>
      </c>
      <c r="C20" s="223">
        <v>232.846</v>
      </c>
      <c r="D20" s="223">
        <v>552.13</v>
      </c>
      <c r="E20" s="224">
        <f t="shared" si="0"/>
        <v>784.976</v>
      </c>
      <c r="F20" s="225">
        <v>2472.29</v>
      </c>
      <c r="G20" s="83"/>
      <c r="H20" s="83"/>
    </row>
    <row r="21" spans="1:8" ht="13.5" thickBot="1">
      <c r="A21" s="226" t="s">
        <v>63</v>
      </c>
      <c r="B21" s="227">
        <f>B20*F20</f>
        <v>1940688.31504</v>
      </c>
      <c r="C21" s="228">
        <f>C20*F20</f>
        <v>575662.83733999997</v>
      </c>
      <c r="D21" s="228">
        <f>D20*F20</f>
        <v>1365025.4776999999</v>
      </c>
      <c r="E21" s="229">
        <f t="shared" si="0"/>
        <v>1940688.3150399998</v>
      </c>
      <c r="F21" s="230"/>
      <c r="G21" s="83"/>
      <c r="H21" s="83"/>
    </row>
    <row r="22" spans="1:8">
      <c r="A22" s="221"/>
      <c r="B22" s="222">
        <f>C22+D22</f>
        <v>683.42399999999998</v>
      </c>
      <c r="C22" s="223">
        <v>236.20500000000001</v>
      </c>
      <c r="D22" s="223">
        <v>447.21899999999999</v>
      </c>
      <c r="E22" s="224">
        <f t="shared" si="0"/>
        <v>683.42399999999998</v>
      </c>
      <c r="F22" s="225">
        <v>2717.68</v>
      </c>
      <c r="G22" s="83"/>
      <c r="H22" s="83"/>
    </row>
    <row r="23" spans="1:8" ht="13.5" thickBot="1">
      <c r="A23" s="226" t="s">
        <v>261</v>
      </c>
      <c r="B23" s="231">
        <f>B22*F22</f>
        <v>1857327.7363199999</v>
      </c>
      <c r="C23" s="228">
        <f>C22*F22</f>
        <v>641929.60439999995</v>
      </c>
      <c r="D23" s="228">
        <f>D22*F22</f>
        <v>1215398.1319199998</v>
      </c>
      <c r="E23" s="229">
        <f t="shared" si="0"/>
        <v>1857327.7363199997</v>
      </c>
      <c r="F23" s="230"/>
      <c r="G23" s="83"/>
      <c r="H23" s="83"/>
    </row>
    <row r="24" spans="1:8">
      <c r="A24" s="221"/>
      <c r="B24" s="222">
        <f>C24+D24</f>
        <v>614.05799999999999</v>
      </c>
      <c r="C24" s="223">
        <v>235.66</v>
      </c>
      <c r="D24" s="223">
        <v>378.39800000000002</v>
      </c>
      <c r="E24" s="224">
        <f t="shared" si="0"/>
        <v>614.05799999999999</v>
      </c>
      <c r="F24" s="225">
        <v>2903.68</v>
      </c>
      <c r="G24" s="83"/>
      <c r="H24" s="83"/>
    </row>
    <row r="25" spans="1:8" ht="13.5" thickBot="1">
      <c r="A25" s="226" t="s">
        <v>313</v>
      </c>
      <c r="B25" s="227">
        <f>B24*F24</f>
        <v>1783027.9334399998</v>
      </c>
      <c r="C25" s="228">
        <f>C24*F24</f>
        <v>684281.22879999992</v>
      </c>
      <c r="D25" s="228">
        <f>D24*F24</f>
        <v>1098746.7046399999</v>
      </c>
      <c r="E25" s="229">
        <f t="shared" si="0"/>
        <v>1783027.9334399998</v>
      </c>
      <c r="F25" s="230"/>
      <c r="G25" s="83"/>
      <c r="H25" s="83"/>
    </row>
    <row r="26" spans="1:8">
      <c r="A26" s="221"/>
      <c r="B26" s="222">
        <f>C26+D26</f>
        <v>759.23</v>
      </c>
      <c r="C26" s="223">
        <v>253.29499999999999</v>
      </c>
      <c r="D26" s="223">
        <v>505.935</v>
      </c>
      <c r="E26" s="224">
        <f t="shared" si="0"/>
        <v>759.23</v>
      </c>
      <c r="F26" s="225">
        <v>2558.39</v>
      </c>
      <c r="G26" s="83"/>
      <c r="H26" s="83"/>
    </row>
    <row r="27" spans="1:8" ht="13.5" thickBot="1">
      <c r="A27" s="232" t="s">
        <v>262</v>
      </c>
      <c r="B27" s="231">
        <f>B26*F26</f>
        <v>1942406.4397</v>
      </c>
      <c r="C27" s="228">
        <f>C26*F26</f>
        <v>648027.39504999993</v>
      </c>
      <c r="D27" s="228">
        <f>D26*F26</f>
        <v>1294379.0446500001</v>
      </c>
      <c r="E27" s="229">
        <f t="shared" si="0"/>
        <v>1942406.4397</v>
      </c>
      <c r="F27" s="230"/>
      <c r="G27" s="83"/>
      <c r="H27" s="83"/>
    </row>
    <row r="28" spans="1:8">
      <c r="A28" s="221"/>
      <c r="B28" s="222">
        <f>C28+D28</f>
        <v>659.58600000000001</v>
      </c>
      <c r="C28" s="223">
        <v>251.97</v>
      </c>
      <c r="D28" s="223">
        <v>407.61599999999999</v>
      </c>
      <c r="E28" s="224">
        <f t="shared" si="0"/>
        <v>659.58600000000001</v>
      </c>
      <c r="F28" s="225">
        <v>2719.31</v>
      </c>
      <c r="G28" s="83"/>
      <c r="H28" s="83"/>
    </row>
    <row r="29" spans="1:8" ht="13.5" thickBot="1">
      <c r="A29" s="226" t="s">
        <v>263</v>
      </c>
      <c r="B29" s="231">
        <f>B28*F28</f>
        <v>1793618.8056600001</v>
      </c>
      <c r="C29" s="228">
        <f>C28*F28</f>
        <v>685184.54070000001</v>
      </c>
      <c r="D29" s="228">
        <f>D28*F28</f>
        <v>1108434.2649599998</v>
      </c>
      <c r="E29" s="229">
        <f t="shared" si="0"/>
        <v>1793618.8056599998</v>
      </c>
      <c r="F29" s="230"/>
      <c r="G29" s="83"/>
      <c r="H29" s="83"/>
    </row>
    <row r="30" spans="1:8">
      <c r="A30" s="221"/>
      <c r="B30" s="222">
        <f>C30+D30</f>
        <v>823.19100000000003</v>
      </c>
      <c r="C30" s="223">
        <v>269.274</v>
      </c>
      <c r="D30" s="223">
        <v>553.91700000000003</v>
      </c>
      <c r="E30" s="224">
        <f t="shared" si="0"/>
        <v>823.19100000000003</v>
      </c>
      <c r="F30" s="225">
        <v>2703.9</v>
      </c>
      <c r="G30" s="83"/>
      <c r="H30" s="83"/>
    </row>
    <row r="31" spans="1:8" ht="13.5" thickBot="1">
      <c r="A31" s="226" t="s">
        <v>264</v>
      </c>
      <c r="B31" s="231">
        <f>B30*F30</f>
        <v>2225826.1449000002</v>
      </c>
      <c r="C31" s="228">
        <f>C30*F30</f>
        <v>728089.96860000002</v>
      </c>
      <c r="D31" s="228">
        <f>D30*F30</f>
        <v>1497736.1763000002</v>
      </c>
      <c r="E31" s="229">
        <f t="shared" si="0"/>
        <v>2225826.1449000002</v>
      </c>
      <c r="F31" s="230"/>
      <c r="G31" s="83"/>
      <c r="H31" s="83"/>
    </row>
    <row r="32" spans="1:8" ht="13.5" thickBot="1">
      <c r="A32" s="221"/>
      <c r="B32" s="293">
        <f t="shared" ref="B32:E33" si="1">B8+B10+B12+B14+B16+B18+B20+B22+B24+B26+B28+B30</f>
        <v>8591.5609999999997</v>
      </c>
      <c r="C32" s="293">
        <f t="shared" si="1"/>
        <v>2983.3769999999995</v>
      </c>
      <c r="D32" s="293">
        <f t="shared" si="1"/>
        <v>5608.1840000000011</v>
      </c>
      <c r="E32" s="294">
        <f t="shared" si="1"/>
        <v>8591.5609999999997</v>
      </c>
      <c r="F32" s="295"/>
      <c r="G32" s="83"/>
      <c r="H32" s="83"/>
    </row>
    <row r="33" spans="1:10" ht="13.5" thickBot="1">
      <c r="A33" s="226" t="s">
        <v>265</v>
      </c>
      <c r="B33" s="233">
        <f t="shared" si="1"/>
        <v>22066090.96277</v>
      </c>
      <c r="C33" s="234">
        <f t="shared" si="1"/>
        <v>7660621.0360699994</v>
      </c>
      <c r="D33" s="234">
        <f t="shared" si="1"/>
        <v>14405469.9267</v>
      </c>
      <c r="E33" s="235">
        <f>C33+D33</f>
        <v>22066090.96277</v>
      </c>
      <c r="F33" s="236"/>
      <c r="G33" s="83"/>
      <c r="H33" s="83"/>
    </row>
    <row r="34" spans="1:10">
      <c r="A34" s="83"/>
      <c r="B34" s="237">
        <f>B33/B32</f>
        <v>2568.3447935445029</v>
      </c>
      <c r="C34" s="237">
        <f>C33/C32</f>
        <v>2567.7683497828134</v>
      </c>
      <c r="D34" s="237">
        <f>D33/D32</f>
        <v>2568.6514434440805</v>
      </c>
      <c r="E34" s="238"/>
      <c r="F34" s="83"/>
      <c r="G34" s="83"/>
      <c r="H34" s="83"/>
      <c r="J34">
        <f>E33/E32</f>
        <v>2568.3447935445029</v>
      </c>
    </row>
    <row r="35" spans="1:10">
      <c r="A35" s="83"/>
      <c r="B35" s="83"/>
      <c r="C35" s="83"/>
      <c r="D35" s="83"/>
      <c r="E35" s="83"/>
      <c r="F35" s="83"/>
      <c r="G35" s="83"/>
      <c r="H35" s="83"/>
    </row>
    <row r="36" spans="1:10">
      <c r="A36" s="83" t="s">
        <v>431</v>
      </c>
      <c r="B36" s="83"/>
      <c r="C36" s="83"/>
      <c r="D36" s="83"/>
      <c r="E36" s="83"/>
      <c r="F36" s="83"/>
      <c r="G36" s="83"/>
      <c r="H36" s="83"/>
    </row>
    <row r="37" spans="1:10">
      <c r="A37" s="354" t="s">
        <v>432</v>
      </c>
      <c r="B37" s="354"/>
      <c r="C37" s="354"/>
      <c r="D37" s="354"/>
      <c r="E37" s="354"/>
      <c r="F37" s="354"/>
      <c r="G37" s="354"/>
      <c r="H37" s="354"/>
    </row>
    <row r="38" spans="1:10">
      <c r="A38" s="354"/>
      <c r="B38" s="354"/>
      <c r="C38" s="354"/>
      <c r="D38" s="354"/>
      <c r="E38" s="354"/>
      <c r="F38" s="354"/>
      <c r="G38" s="354"/>
      <c r="H38" s="354"/>
    </row>
    <row r="39" spans="1:10">
      <c r="A39" s="83" t="s">
        <v>433</v>
      </c>
      <c r="B39" s="83"/>
      <c r="C39" s="83"/>
      <c r="D39" s="83"/>
      <c r="E39" s="83"/>
      <c r="F39" s="83"/>
      <c r="G39" s="83"/>
      <c r="H39" s="83"/>
    </row>
    <row r="40" spans="1:10">
      <c r="A40" s="83"/>
      <c r="B40" s="83"/>
      <c r="C40" s="83"/>
      <c r="D40" s="83"/>
      <c r="E40" s="83"/>
      <c r="F40" s="83"/>
      <c r="G40" s="83"/>
      <c r="H40" s="83"/>
    </row>
    <row r="44" spans="1:10">
      <c r="A44" s="83" t="s">
        <v>314</v>
      </c>
      <c r="B44" s="83"/>
      <c r="C44" s="83"/>
      <c r="D44" s="83"/>
    </row>
  </sheetData>
  <mergeCells count="2">
    <mergeCell ref="C6:C7"/>
    <mergeCell ref="A37:H38"/>
  </mergeCells>
  <phoneticPr fontId="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2:I16"/>
  <sheetViews>
    <sheetView workbookViewId="0">
      <selection activeCell="A3" sqref="A3:I3"/>
    </sheetView>
  </sheetViews>
  <sheetFormatPr defaultRowHeight="12.75"/>
  <cols>
    <col min="1" max="1" width="4.7109375" customWidth="1"/>
    <col min="2" max="2" width="22.7109375" customWidth="1"/>
    <col min="3" max="3" width="7.85546875" customWidth="1"/>
    <col min="4" max="4" width="8.42578125" customWidth="1"/>
    <col min="5" max="5" width="7.42578125" customWidth="1"/>
    <col min="6" max="6" width="10.7109375" customWidth="1"/>
    <col min="7" max="7" width="7.85546875" customWidth="1"/>
    <col min="8" max="8" width="10.140625" customWidth="1"/>
    <col min="9" max="9" width="9.140625" customWidth="1"/>
    <col min="10" max="10" width="6.140625" customWidth="1"/>
    <col min="11" max="11" width="5.7109375" customWidth="1"/>
  </cols>
  <sheetData>
    <row r="2" spans="1:9" ht="15.75">
      <c r="A2" s="360" t="s">
        <v>284</v>
      </c>
      <c r="B2" s="361"/>
      <c r="C2" s="361"/>
      <c r="D2" s="361"/>
      <c r="E2" s="361"/>
      <c r="F2" s="361"/>
      <c r="G2" s="361"/>
      <c r="H2" s="361"/>
      <c r="I2" s="361"/>
    </row>
    <row r="3" spans="1:9" ht="15.75">
      <c r="A3" s="360" t="s">
        <v>344</v>
      </c>
      <c r="B3" s="361"/>
      <c r="C3" s="361"/>
      <c r="D3" s="361"/>
      <c r="E3" s="361"/>
      <c r="F3" s="361"/>
      <c r="G3" s="361"/>
      <c r="H3" s="361"/>
      <c r="I3" s="361"/>
    </row>
    <row r="4" spans="1:9" ht="43.5" customHeight="1" thickBot="1">
      <c r="A4" s="364" t="s">
        <v>286</v>
      </c>
      <c r="B4" s="365"/>
      <c r="C4" s="365"/>
      <c r="D4" s="365"/>
      <c r="E4" s="365"/>
      <c r="F4" s="365"/>
      <c r="G4" s="365"/>
      <c r="H4" s="365"/>
      <c r="I4" s="365"/>
    </row>
    <row r="5" spans="1:9" ht="90" customHeight="1" thickBot="1">
      <c r="A5" s="362" t="s">
        <v>123</v>
      </c>
      <c r="B5" s="362" t="s">
        <v>124</v>
      </c>
      <c r="C5" s="355" t="s">
        <v>125</v>
      </c>
      <c r="D5" s="355" t="s">
        <v>126</v>
      </c>
      <c r="E5" s="355" t="s">
        <v>280</v>
      </c>
      <c r="F5" s="355" t="s">
        <v>127</v>
      </c>
      <c r="G5" s="357" t="s">
        <v>128</v>
      </c>
      <c r="H5" s="358"/>
      <c r="I5" s="359"/>
    </row>
    <row r="6" spans="1:9" ht="93.75" customHeight="1" thickBot="1">
      <c r="A6" s="363"/>
      <c r="B6" s="363"/>
      <c r="C6" s="356"/>
      <c r="D6" s="356"/>
      <c r="E6" s="356"/>
      <c r="F6" s="356"/>
      <c r="G6" s="108" t="s">
        <v>4</v>
      </c>
      <c r="H6" s="108" t="s">
        <v>129</v>
      </c>
      <c r="I6" s="108" t="s">
        <v>7</v>
      </c>
    </row>
    <row r="7" spans="1:9" ht="30.75" thickBot="1">
      <c r="A7" s="105">
        <v>1</v>
      </c>
      <c r="B7" s="106" t="s">
        <v>130</v>
      </c>
      <c r="C7" s="104">
        <v>160</v>
      </c>
      <c r="D7" s="104">
        <v>82</v>
      </c>
      <c r="E7" s="107">
        <v>79446</v>
      </c>
      <c r="F7" s="107">
        <f>D7*1000-E7</f>
        <v>2554</v>
      </c>
      <c r="G7" s="104">
        <v>0</v>
      </c>
      <c r="H7" s="104">
        <v>0</v>
      </c>
      <c r="I7" s="104">
        <v>0</v>
      </c>
    </row>
    <row r="8" spans="1:9" ht="30.75" thickBot="1">
      <c r="A8" s="105">
        <v>2</v>
      </c>
      <c r="B8" s="106" t="s">
        <v>130</v>
      </c>
      <c r="C8" s="104">
        <v>40</v>
      </c>
      <c r="D8" s="104">
        <v>18</v>
      </c>
      <c r="E8" s="107">
        <v>16333</v>
      </c>
      <c r="F8" s="107">
        <f t="shared" ref="F8:F14" si="0">D8*1000-E8</f>
        <v>1667</v>
      </c>
      <c r="G8" s="104">
        <v>0</v>
      </c>
      <c r="H8" s="104">
        <v>0</v>
      </c>
      <c r="I8" s="104">
        <v>0</v>
      </c>
    </row>
    <row r="9" spans="1:9" ht="15.75" thickBot="1">
      <c r="A9" s="105">
        <v>3</v>
      </c>
      <c r="B9" s="106" t="s">
        <v>131</v>
      </c>
      <c r="C9" s="104" t="s">
        <v>132</v>
      </c>
      <c r="D9" s="104">
        <v>50</v>
      </c>
      <c r="E9" s="107">
        <v>31464</v>
      </c>
      <c r="F9" s="107">
        <f>D9*1000-E9-H9</f>
        <v>7736</v>
      </c>
      <c r="G9" s="104">
        <v>0</v>
      </c>
      <c r="H9" s="107">
        <v>10800</v>
      </c>
      <c r="I9" s="104">
        <v>0</v>
      </c>
    </row>
    <row r="10" spans="1:9" ht="30.75" thickBot="1">
      <c r="A10" s="105">
        <v>4</v>
      </c>
      <c r="B10" s="106" t="s">
        <v>133</v>
      </c>
      <c r="C10" s="104" t="s">
        <v>132</v>
      </c>
      <c r="D10" s="104">
        <v>50</v>
      </c>
      <c r="E10" s="107">
        <v>27998</v>
      </c>
      <c r="F10" s="107">
        <f>D10*1000-E10-H10</f>
        <v>10602</v>
      </c>
      <c r="G10" s="104">
        <v>0</v>
      </c>
      <c r="H10" s="107">
        <v>11400</v>
      </c>
      <c r="I10" s="104">
        <v>0</v>
      </c>
    </row>
    <row r="11" spans="1:9" ht="30.75" thickBot="1">
      <c r="A11" s="105">
        <v>5</v>
      </c>
      <c r="B11" s="106" t="s">
        <v>134</v>
      </c>
      <c r="C11" s="104" t="s">
        <v>132</v>
      </c>
      <c r="D11" s="104">
        <v>25.7</v>
      </c>
      <c r="E11" s="107">
        <v>6670</v>
      </c>
      <c r="F11" s="107">
        <f t="shared" si="0"/>
        <v>19030</v>
      </c>
      <c r="G11" s="104">
        <v>0</v>
      </c>
      <c r="H11" s="104">
        <v>0</v>
      </c>
      <c r="I11" s="104">
        <v>0</v>
      </c>
    </row>
    <row r="12" spans="1:9" ht="15.75" thickBot="1">
      <c r="A12" s="105">
        <v>6</v>
      </c>
      <c r="B12" s="106" t="s">
        <v>135</v>
      </c>
      <c r="C12" s="104">
        <v>22.173999999999999</v>
      </c>
      <c r="D12" s="104">
        <v>19</v>
      </c>
      <c r="E12" s="107">
        <v>7723</v>
      </c>
      <c r="F12" s="107">
        <f>D12*1000-E12-H12</f>
        <v>7277</v>
      </c>
      <c r="G12" s="104" t="s">
        <v>91</v>
      </c>
      <c r="H12" s="107">
        <v>4000</v>
      </c>
      <c r="I12" s="104">
        <v>0</v>
      </c>
    </row>
    <row r="13" spans="1:9" ht="15.75" thickBot="1">
      <c r="A13" s="105">
        <v>7</v>
      </c>
      <c r="B13" s="106" t="s">
        <v>136</v>
      </c>
      <c r="C13" s="104">
        <v>7.41</v>
      </c>
      <c r="D13" s="104">
        <v>7</v>
      </c>
      <c r="E13" s="107">
        <v>6954</v>
      </c>
      <c r="F13" s="107">
        <f t="shared" si="0"/>
        <v>46</v>
      </c>
      <c r="G13" s="104" t="s">
        <v>91</v>
      </c>
      <c r="H13" s="104">
        <v>0</v>
      </c>
      <c r="I13" s="104">
        <v>0</v>
      </c>
    </row>
    <row r="14" spans="1:9" ht="18" customHeight="1" thickBot="1">
      <c r="A14" s="105">
        <v>8</v>
      </c>
      <c r="B14" s="106" t="s">
        <v>137</v>
      </c>
      <c r="C14" s="104">
        <v>4.71</v>
      </c>
      <c r="D14" s="104">
        <v>4</v>
      </c>
      <c r="E14" s="107">
        <v>3014</v>
      </c>
      <c r="F14" s="107">
        <f t="shared" si="0"/>
        <v>986</v>
      </c>
      <c r="G14" s="104" t="s">
        <v>91</v>
      </c>
      <c r="H14" s="104">
        <v>0</v>
      </c>
      <c r="I14" s="104">
        <v>0</v>
      </c>
    </row>
    <row r="16" spans="1:9" ht="56.25" customHeight="1">
      <c r="A16" s="346" t="s">
        <v>285</v>
      </c>
      <c r="B16" s="346"/>
      <c r="C16" s="346"/>
      <c r="D16" s="346"/>
      <c r="E16" s="346"/>
      <c r="F16" s="346"/>
      <c r="G16" s="346"/>
      <c r="H16" s="346"/>
      <c r="I16" s="346"/>
    </row>
  </sheetData>
  <mergeCells count="11">
    <mergeCell ref="A16:I16"/>
    <mergeCell ref="F5:F6"/>
    <mergeCell ref="G5:I5"/>
    <mergeCell ref="A2:I2"/>
    <mergeCell ref="A3:I3"/>
    <mergeCell ref="A5:A6"/>
    <mergeCell ref="B5:B6"/>
    <mergeCell ref="C5:C6"/>
    <mergeCell ref="D5:D6"/>
    <mergeCell ref="E5:E6"/>
    <mergeCell ref="A4: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2:M29"/>
  <sheetViews>
    <sheetView topLeftCell="A10" workbookViewId="0"/>
  </sheetViews>
  <sheetFormatPr defaultRowHeight="12.75"/>
  <cols>
    <col min="1" max="1" width="3.5703125" style="122" customWidth="1"/>
    <col min="2" max="2" width="8.28515625" customWidth="1"/>
    <col min="3" max="3" width="16" customWidth="1"/>
    <col min="4" max="4" width="18.42578125" customWidth="1"/>
    <col min="5" max="5" width="10.7109375" customWidth="1"/>
    <col min="6" max="6" width="11.42578125" customWidth="1"/>
    <col min="7" max="7" width="11.85546875" customWidth="1"/>
    <col min="8" max="8" width="9.5703125" customWidth="1"/>
    <col min="9" max="9" width="25.85546875" customWidth="1"/>
    <col min="10" max="10" width="17.85546875" customWidth="1"/>
  </cols>
  <sheetData>
    <row r="2" spans="1:13" ht="15.75">
      <c r="A2" s="369" t="s">
        <v>345</v>
      </c>
      <c r="B2" s="370"/>
      <c r="C2" s="370"/>
      <c r="D2" s="370"/>
      <c r="E2" s="370"/>
      <c r="F2" s="370"/>
      <c r="G2" s="370"/>
      <c r="H2" s="370"/>
      <c r="I2" s="370"/>
    </row>
    <row r="3" spans="1:13">
      <c r="A3" s="118"/>
    </row>
    <row r="4" spans="1:13" ht="76.5">
      <c r="A4" s="119" t="s">
        <v>123</v>
      </c>
      <c r="B4" s="116" t="s">
        <v>66</v>
      </c>
      <c r="C4" s="116" t="s">
        <v>164</v>
      </c>
      <c r="D4" s="116" t="s">
        <v>160</v>
      </c>
      <c r="E4" s="116" t="s">
        <v>161</v>
      </c>
      <c r="F4" s="130" t="s">
        <v>283</v>
      </c>
      <c r="G4" s="130" t="s">
        <v>282</v>
      </c>
      <c r="H4" s="116" t="s">
        <v>165</v>
      </c>
      <c r="I4" s="116" t="s">
        <v>162</v>
      </c>
      <c r="J4" s="116" t="s">
        <v>163</v>
      </c>
      <c r="K4" s="111"/>
      <c r="L4" s="111"/>
      <c r="M4" s="111"/>
    </row>
    <row r="5" spans="1:13">
      <c r="A5" s="120">
        <v>1</v>
      </c>
      <c r="B5" s="249" t="s">
        <v>68</v>
      </c>
      <c r="C5" s="130" t="s">
        <v>80</v>
      </c>
      <c r="D5" s="126"/>
      <c r="E5" s="126"/>
      <c r="F5" s="126"/>
      <c r="G5" s="126"/>
      <c r="H5" s="129"/>
      <c r="I5" s="126"/>
      <c r="J5" s="130"/>
    </row>
    <row r="6" spans="1:13">
      <c r="A6" s="120">
        <v>2</v>
      </c>
      <c r="B6" s="117" t="s">
        <v>69</v>
      </c>
      <c r="C6" s="116" t="s">
        <v>80</v>
      </c>
      <c r="D6" s="88"/>
      <c r="E6" s="88"/>
      <c r="F6" s="88"/>
      <c r="G6" s="88"/>
      <c r="H6" s="88"/>
      <c r="I6" s="88"/>
      <c r="J6" s="88"/>
    </row>
    <row r="7" spans="1:13" ht="51">
      <c r="A7" s="120">
        <v>3</v>
      </c>
      <c r="B7" s="366" t="s">
        <v>60</v>
      </c>
      <c r="C7" s="130" t="s">
        <v>356</v>
      </c>
      <c r="D7" s="130" t="s">
        <v>328</v>
      </c>
      <c r="E7" s="130" t="s">
        <v>354</v>
      </c>
      <c r="F7" s="130" t="s">
        <v>355</v>
      </c>
      <c r="G7" s="246">
        <v>10.55</v>
      </c>
      <c r="H7" s="246">
        <v>6330</v>
      </c>
      <c r="I7" s="300" t="s">
        <v>357</v>
      </c>
      <c r="J7" s="130" t="s">
        <v>358</v>
      </c>
    </row>
    <row r="8" spans="1:13" ht="114.75">
      <c r="A8" s="120">
        <v>4</v>
      </c>
      <c r="B8" s="367"/>
      <c r="C8" s="130" t="s">
        <v>362</v>
      </c>
      <c r="D8" s="130" t="s">
        <v>361</v>
      </c>
      <c r="E8" s="130" t="s">
        <v>359</v>
      </c>
      <c r="F8" s="130" t="s">
        <v>360</v>
      </c>
      <c r="G8" s="126">
        <v>0</v>
      </c>
      <c r="H8" s="126">
        <v>0</v>
      </c>
      <c r="I8" s="300" t="s">
        <v>363</v>
      </c>
      <c r="J8" s="130" t="s">
        <v>364</v>
      </c>
    </row>
    <row r="9" spans="1:13" ht="63.75">
      <c r="A9" s="120">
        <v>5</v>
      </c>
      <c r="B9" s="366" t="s">
        <v>70</v>
      </c>
      <c r="C9" s="130" t="s">
        <v>329</v>
      </c>
      <c r="D9" s="130" t="s">
        <v>330</v>
      </c>
      <c r="E9" s="130" t="s">
        <v>365</v>
      </c>
      <c r="F9" s="130" t="s">
        <v>366</v>
      </c>
      <c r="G9" s="247">
        <v>0</v>
      </c>
      <c r="H9" s="248">
        <v>0</v>
      </c>
      <c r="I9" s="300" t="s">
        <v>367</v>
      </c>
      <c r="J9" s="130" t="s">
        <v>281</v>
      </c>
    </row>
    <row r="10" spans="1:13" ht="63.75">
      <c r="A10" s="120">
        <v>6</v>
      </c>
      <c r="B10" s="368"/>
      <c r="C10" s="130" t="s">
        <v>329</v>
      </c>
      <c r="D10" s="130" t="s">
        <v>330</v>
      </c>
      <c r="E10" s="130" t="s">
        <v>368</v>
      </c>
      <c r="F10" s="130" t="s">
        <v>369</v>
      </c>
      <c r="G10" s="247">
        <v>0</v>
      </c>
      <c r="H10" s="248">
        <v>0</v>
      </c>
      <c r="I10" s="300" t="s">
        <v>370</v>
      </c>
      <c r="J10" s="130" t="s">
        <v>281</v>
      </c>
    </row>
    <row r="11" spans="1:13" ht="63.75">
      <c r="A11" s="120">
        <v>7</v>
      </c>
      <c r="B11" s="368"/>
      <c r="C11" s="130" t="s">
        <v>329</v>
      </c>
      <c r="D11" s="130" t="s">
        <v>330</v>
      </c>
      <c r="E11" s="130" t="s">
        <v>371</v>
      </c>
      <c r="F11" s="130" t="s">
        <v>372</v>
      </c>
      <c r="G11" s="247">
        <v>0</v>
      </c>
      <c r="H11" s="248">
        <v>0</v>
      </c>
      <c r="I11" s="300" t="s">
        <v>367</v>
      </c>
      <c r="J11" s="130" t="s">
        <v>281</v>
      </c>
    </row>
    <row r="12" spans="1:13" ht="89.25">
      <c r="A12" s="120">
        <v>8</v>
      </c>
      <c r="B12" s="367"/>
      <c r="C12" s="130" t="s">
        <v>337</v>
      </c>
      <c r="D12" s="130" t="s">
        <v>328</v>
      </c>
      <c r="E12" s="130" t="s">
        <v>373</v>
      </c>
      <c r="F12" s="130" t="s">
        <v>374</v>
      </c>
      <c r="G12" s="130">
        <v>0.8</v>
      </c>
      <c r="H12" s="130">
        <v>880</v>
      </c>
      <c r="I12" s="300" t="s">
        <v>375</v>
      </c>
      <c r="J12" s="130" t="s">
        <v>376</v>
      </c>
    </row>
    <row r="13" spans="1:13" ht="38.25">
      <c r="A13" s="120">
        <v>9</v>
      </c>
      <c r="B13" s="366" t="s">
        <v>61</v>
      </c>
      <c r="C13" s="130" t="s">
        <v>386</v>
      </c>
      <c r="D13" s="130" t="s">
        <v>377</v>
      </c>
      <c r="E13" s="130" t="s">
        <v>378</v>
      </c>
      <c r="F13" s="130" t="s">
        <v>379</v>
      </c>
      <c r="G13" s="130">
        <v>8.3000000000000004E-2</v>
      </c>
      <c r="H13" s="130">
        <v>1.66</v>
      </c>
      <c r="I13" s="300" t="s">
        <v>381</v>
      </c>
      <c r="J13" s="130" t="s">
        <v>380</v>
      </c>
    </row>
    <row r="14" spans="1:13" ht="63.75">
      <c r="A14" s="120">
        <v>10</v>
      </c>
      <c r="B14" s="368"/>
      <c r="C14" s="130" t="s">
        <v>387</v>
      </c>
      <c r="D14" s="130" t="s">
        <v>331</v>
      </c>
      <c r="E14" s="130" t="s">
        <v>382</v>
      </c>
      <c r="F14" s="130" t="s">
        <v>383</v>
      </c>
      <c r="G14" s="130">
        <v>0.68400000000000005</v>
      </c>
      <c r="H14" s="130">
        <v>2736</v>
      </c>
      <c r="I14" s="300" t="s">
        <v>385</v>
      </c>
      <c r="J14" s="130" t="s">
        <v>384</v>
      </c>
    </row>
    <row r="15" spans="1:13" ht="63.75">
      <c r="A15" s="120">
        <v>11</v>
      </c>
      <c r="B15" s="367"/>
      <c r="C15" s="130" t="s">
        <v>390</v>
      </c>
      <c r="D15" s="130" t="s">
        <v>391</v>
      </c>
      <c r="E15" s="130" t="s">
        <v>388</v>
      </c>
      <c r="F15" s="130" t="s">
        <v>389</v>
      </c>
      <c r="G15" s="127">
        <v>0.33400000000000002</v>
      </c>
      <c r="H15" s="127">
        <v>1.3360000000000001</v>
      </c>
      <c r="I15" s="130" t="s">
        <v>392</v>
      </c>
      <c r="J15" s="130" t="s">
        <v>393</v>
      </c>
    </row>
    <row r="16" spans="1:13" ht="114.75">
      <c r="A16" s="120">
        <v>12</v>
      </c>
      <c r="B16" s="366" t="s">
        <v>62</v>
      </c>
      <c r="C16" s="130" t="s">
        <v>397</v>
      </c>
      <c r="D16" s="130" t="s">
        <v>398</v>
      </c>
      <c r="E16" s="130" t="s">
        <v>394</v>
      </c>
      <c r="F16" s="130" t="s">
        <v>395</v>
      </c>
      <c r="G16" s="247">
        <v>0</v>
      </c>
      <c r="H16" s="247">
        <v>0</v>
      </c>
      <c r="I16" s="300" t="s">
        <v>396</v>
      </c>
      <c r="J16" s="130" t="s">
        <v>364</v>
      </c>
    </row>
    <row r="17" spans="1:10" ht="102.75" customHeight="1">
      <c r="A17" s="120">
        <v>13</v>
      </c>
      <c r="B17" s="367"/>
      <c r="C17" s="130" t="s">
        <v>401</v>
      </c>
      <c r="D17" s="130" t="s">
        <v>402</v>
      </c>
      <c r="E17" s="130" t="s">
        <v>399</v>
      </c>
      <c r="F17" s="130" t="s">
        <v>400</v>
      </c>
      <c r="G17" s="247">
        <v>0</v>
      </c>
      <c r="H17" s="248">
        <v>0</v>
      </c>
      <c r="I17" s="300" t="s">
        <v>403</v>
      </c>
      <c r="J17" s="130" t="s">
        <v>364</v>
      </c>
    </row>
    <row r="18" spans="1:10" ht="89.25">
      <c r="A18" s="120">
        <v>14</v>
      </c>
      <c r="B18" s="246" t="s">
        <v>63</v>
      </c>
      <c r="C18" s="130" t="s">
        <v>406</v>
      </c>
      <c r="D18" s="130" t="s">
        <v>409</v>
      </c>
      <c r="E18" s="130" t="s">
        <v>404</v>
      </c>
      <c r="F18" s="130" t="s">
        <v>405</v>
      </c>
      <c r="G18" s="130">
        <v>18.75</v>
      </c>
      <c r="H18" s="129">
        <v>450</v>
      </c>
      <c r="I18" s="130" t="s">
        <v>407</v>
      </c>
      <c r="J18" s="130" t="s">
        <v>408</v>
      </c>
    </row>
    <row r="19" spans="1:10" ht="63.75">
      <c r="A19" s="120">
        <v>15</v>
      </c>
      <c r="B19" s="311" t="s">
        <v>71</v>
      </c>
      <c r="C19" s="130" t="s">
        <v>412</v>
      </c>
      <c r="D19" s="130" t="s">
        <v>330</v>
      </c>
      <c r="E19" s="130" t="s">
        <v>410</v>
      </c>
      <c r="F19" s="130" t="s">
        <v>411</v>
      </c>
      <c r="G19" s="130">
        <v>0</v>
      </c>
      <c r="H19" s="129">
        <v>0</v>
      </c>
      <c r="I19" s="130" t="s">
        <v>413</v>
      </c>
      <c r="J19" s="130" t="s">
        <v>281</v>
      </c>
    </row>
    <row r="20" spans="1:10" ht="64.5" customHeight="1">
      <c r="A20" s="123">
        <v>16</v>
      </c>
      <c r="B20" s="120" t="s">
        <v>72</v>
      </c>
      <c r="C20" s="130" t="s">
        <v>416</v>
      </c>
      <c r="D20" s="130" t="s">
        <v>330</v>
      </c>
      <c r="E20" s="130" t="s">
        <v>414</v>
      </c>
      <c r="F20" s="130" t="s">
        <v>415</v>
      </c>
      <c r="G20" s="116">
        <v>0.05</v>
      </c>
      <c r="H20" s="116">
        <v>65</v>
      </c>
      <c r="I20" s="130" t="s">
        <v>417</v>
      </c>
      <c r="J20" s="130" t="s">
        <v>418</v>
      </c>
    </row>
    <row r="21" spans="1:10">
      <c r="A21" s="120">
        <v>17</v>
      </c>
      <c r="B21" s="117" t="s">
        <v>73</v>
      </c>
      <c r="C21" s="130" t="s">
        <v>80</v>
      </c>
      <c r="D21" s="130"/>
      <c r="E21" s="130"/>
      <c r="F21" s="130"/>
      <c r="G21" s="116"/>
      <c r="H21" s="129"/>
      <c r="I21" s="130"/>
      <c r="J21" s="130"/>
    </row>
    <row r="22" spans="1:10" ht="63.75">
      <c r="A22" s="120">
        <v>18</v>
      </c>
      <c r="B22" s="366" t="s">
        <v>74</v>
      </c>
      <c r="C22" s="130" t="s">
        <v>412</v>
      </c>
      <c r="D22" s="130" t="s">
        <v>330</v>
      </c>
      <c r="E22" s="130" t="s">
        <v>419</v>
      </c>
      <c r="F22" s="130" t="s">
        <v>420</v>
      </c>
      <c r="G22" s="130">
        <v>0</v>
      </c>
      <c r="H22" s="129">
        <v>0</v>
      </c>
      <c r="I22" s="130" t="s">
        <v>421</v>
      </c>
      <c r="J22" s="130" t="s">
        <v>281</v>
      </c>
    </row>
    <row r="23" spans="1:10" ht="89.25">
      <c r="A23" s="120">
        <v>19</v>
      </c>
      <c r="B23" s="367"/>
      <c r="C23" s="130" t="s">
        <v>422</v>
      </c>
      <c r="D23" s="130" t="s">
        <v>409</v>
      </c>
      <c r="E23" s="130" t="s">
        <v>423</v>
      </c>
      <c r="F23" s="130" t="s">
        <v>424</v>
      </c>
      <c r="G23" s="116">
        <v>2.5499999999999998</v>
      </c>
      <c r="H23" s="116">
        <v>61.2</v>
      </c>
      <c r="I23" s="130" t="s">
        <v>426</v>
      </c>
      <c r="J23" s="130" t="s">
        <v>425</v>
      </c>
    </row>
    <row r="24" spans="1:10">
      <c r="A24" s="123">
        <v>20</v>
      </c>
      <c r="B24" s="117" t="s">
        <v>75</v>
      </c>
      <c r="C24" s="116" t="s">
        <v>87</v>
      </c>
      <c r="D24" s="88"/>
      <c r="E24" s="116"/>
      <c r="F24" s="116"/>
      <c r="G24" s="116"/>
      <c r="H24" s="116"/>
      <c r="I24" s="117"/>
      <c r="J24" s="88"/>
    </row>
    <row r="25" spans="1:10">
      <c r="A25" s="118"/>
    </row>
    <row r="28" spans="1:10">
      <c r="A28" s="118"/>
    </row>
    <row r="29" spans="1:10">
      <c r="A29" s="121"/>
    </row>
  </sheetData>
  <mergeCells count="6">
    <mergeCell ref="B22:B23"/>
    <mergeCell ref="B9:B12"/>
    <mergeCell ref="A2:I2"/>
    <mergeCell ref="B7:B8"/>
    <mergeCell ref="B13:B15"/>
    <mergeCell ref="B16:B17"/>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dimension ref="A1:E9"/>
  <sheetViews>
    <sheetView workbookViewId="0">
      <selection activeCell="E14" sqref="E14"/>
    </sheetView>
  </sheetViews>
  <sheetFormatPr defaultRowHeight="12.75"/>
  <cols>
    <col min="1" max="1" width="6.7109375" customWidth="1"/>
    <col min="2" max="2" width="17.42578125" customWidth="1"/>
    <col min="3" max="3" width="21.85546875" customWidth="1"/>
    <col min="4" max="4" width="24.7109375" customWidth="1"/>
    <col min="5" max="5" width="22.85546875" customWidth="1"/>
  </cols>
  <sheetData>
    <row r="1" spans="1:5" ht="68.25" customHeight="1">
      <c r="A1" s="398" t="s">
        <v>332</v>
      </c>
      <c r="B1" s="399"/>
      <c r="C1" s="399"/>
      <c r="D1" s="399"/>
      <c r="E1" s="399"/>
    </row>
    <row r="2" spans="1:5" ht="19.5" thickBot="1">
      <c r="A2" s="400"/>
      <c r="B2" s="401"/>
      <c r="C2" s="401"/>
      <c r="D2" s="401"/>
      <c r="E2" s="401"/>
    </row>
    <row r="3" spans="1:5" ht="48" thickBot="1">
      <c r="A3" s="402" t="s">
        <v>123</v>
      </c>
      <c r="B3" s="403" t="s">
        <v>333</v>
      </c>
      <c r="C3" s="403" t="s">
        <v>334</v>
      </c>
      <c r="D3" s="403" t="s">
        <v>335</v>
      </c>
      <c r="E3" s="403" t="s">
        <v>336</v>
      </c>
    </row>
    <row r="4" spans="1:5" ht="16.5" thickBot="1">
      <c r="A4" s="404">
        <v>1</v>
      </c>
      <c r="B4" s="405" t="s">
        <v>4</v>
      </c>
      <c r="C4" s="406">
        <v>21894</v>
      </c>
      <c r="D4" s="407">
        <v>11702.68</v>
      </c>
      <c r="E4" s="408">
        <v>10191.32</v>
      </c>
    </row>
    <row r="5" spans="1:5" ht="16.5" thickBot="1">
      <c r="A5" s="404">
        <v>2</v>
      </c>
      <c r="B5" s="405" t="s">
        <v>6</v>
      </c>
      <c r="C5" s="406">
        <v>14243</v>
      </c>
      <c r="D5" s="406">
        <v>8983.06</v>
      </c>
      <c r="E5" s="406">
        <v>5259.94</v>
      </c>
    </row>
    <row r="6" spans="1:5" ht="16.5" thickBot="1">
      <c r="A6" s="404">
        <v>3</v>
      </c>
      <c r="B6" s="405" t="s">
        <v>7</v>
      </c>
      <c r="C6" s="405">
        <v>0</v>
      </c>
      <c r="D6" s="405">
        <v>0</v>
      </c>
      <c r="E6" s="405">
        <v>0</v>
      </c>
    </row>
    <row r="9" spans="1:5">
      <c r="C9" s="317"/>
      <c r="D9" s="317"/>
      <c r="E9" s="317"/>
    </row>
  </sheetData>
  <mergeCells count="1">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21"/>
  <sheetViews>
    <sheetView workbookViewId="0">
      <selection activeCell="F24" sqref="F24"/>
    </sheetView>
  </sheetViews>
  <sheetFormatPr defaultRowHeight="12.75"/>
  <cols>
    <col min="1" max="1" width="34.85546875" customWidth="1"/>
    <col min="2" max="2" width="13.140625" customWidth="1"/>
    <col min="4" max="4" width="6.5703125" customWidth="1"/>
    <col min="5" max="5" width="6.28515625" customWidth="1"/>
    <col min="6" max="6" width="7.42578125" customWidth="1"/>
    <col min="7" max="7" width="5" customWidth="1"/>
    <col min="8" max="8" width="6.5703125" customWidth="1"/>
    <col min="9" max="9" width="4.5703125" customWidth="1"/>
    <col min="10" max="10" width="4.85546875" customWidth="1"/>
    <col min="11" max="11" width="5.140625" customWidth="1"/>
    <col min="12" max="12" width="5.85546875" customWidth="1"/>
    <col min="13" max="13" width="8.140625" customWidth="1"/>
    <col min="14" max="14" width="7.140625" customWidth="1"/>
    <col min="15" max="15" width="6.7109375" customWidth="1"/>
    <col min="16" max="16" width="7.28515625" customWidth="1"/>
    <col min="17" max="17" width="6.28515625" customWidth="1"/>
  </cols>
  <sheetData>
    <row r="1" spans="1:17" ht="15.75" thickBot="1">
      <c r="A1" s="250"/>
      <c r="B1" s="250"/>
      <c r="C1" s="250"/>
      <c r="D1" s="250"/>
      <c r="E1" s="250"/>
      <c r="F1" s="377" t="s">
        <v>350</v>
      </c>
      <c r="G1" s="377"/>
      <c r="H1" s="377"/>
      <c r="I1" s="377"/>
      <c r="J1" s="377"/>
      <c r="K1" s="377"/>
      <c r="L1" s="377"/>
      <c r="M1" s="377"/>
      <c r="N1" s="377"/>
      <c r="O1" s="377"/>
      <c r="P1" s="377"/>
      <c r="Q1" s="250"/>
    </row>
    <row r="2" spans="1:17" ht="28.5" customHeight="1" thickBot="1">
      <c r="A2" s="301" t="s">
        <v>64</v>
      </c>
      <c r="B2" s="378" t="s">
        <v>65</v>
      </c>
      <c r="C2" s="251"/>
      <c r="D2" s="251"/>
      <c r="E2" s="251"/>
      <c r="F2" s="251"/>
      <c r="G2" s="251"/>
      <c r="H2" s="251"/>
      <c r="I2" s="251"/>
      <c r="J2" s="251"/>
      <c r="K2" s="251"/>
      <c r="L2" s="251"/>
      <c r="M2" s="251"/>
      <c r="N2" s="251"/>
      <c r="O2" s="302"/>
      <c r="P2" s="303"/>
      <c r="Q2" s="371" t="s">
        <v>351</v>
      </c>
    </row>
    <row r="3" spans="1:17" ht="15.75" customHeight="1" thickBot="1">
      <c r="A3" s="304" t="s">
        <v>270</v>
      </c>
      <c r="B3" s="379"/>
      <c r="C3" s="305" t="s">
        <v>352</v>
      </c>
      <c r="D3" s="374" t="s">
        <v>66</v>
      </c>
      <c r="E3" s="375"/>
      <c r="F3" s="375"/>
      <c r="G3" s="375"/>
      <c r="H3" s="375"/>
      <c r="I3" s="375"/>
      <c r="J3" s="375"/>
      <c r="K3" s="375"/>
      <c r="L3" s="375"/>
      <c r="M3" s="375"/>
      <c r="N3" s="375"/>
      <c r="O3" s="376"/>
      <c r="P3" s="252" t="s">
        <v>271</v>
      </c>
      <c r="Q3" s="372"/>
    </row>
    <row r="4" spans="1:17" ht="15.75" thickBot="1">
      <c r="A4" s="306" t="s">
        <v>67</v>
      </c>
      <c r="B4" s="380"/>
      <c r="C4" s="252"/>
      <c r="D4" s="252" t="s">
        <v>68</v>
      </c>
      <c r="E4" s="252" t="s">
        <v>69</v>
      </c>
      <c r="F4" s="252" t="s">
        <v>60</v>
      </c>
      <c r="G4" s="252" t="s">
        <v>70</v>
      </c>
      <c r="H4" s="252" t="s">
        <v>61</v>
      </c>
      <c r="I4" s="252" t="s">
        <v>62</v>
      </c>
      <c r="J4" s="252" t="s">
        <v>63</v>
      </c>
      <c r="K4" s="252" t="s">
        <v>71</v>
      </c>
      <c r="L4" s="252" t="s">
        <v>72</v>
      </c>
      <c r="M4" s="252" t="s">
        <v>73</v>
      </c>
      <c r="N4" s="252" t="s">
        <v>74</v>
      </c>
      <c r="O4" s="252" t="s">
        <v>75</v>
      </c>
      <c r="P4" s="252" t="s">
        <v>76</v>
      </c>
      <c r="Q4" s="373"/>
    </row>
    <row r="5" spans="1:17" ht="15.75" customHeight="1" thickBot="1">
      <c r="A5" s="307" t="s">
        <v>77</v>
      </c>
      <c r="B5" s="253" t="s">
        <v>78</v>
      </c>
      <c r="C5" s="252" t="s">
        <v>79</v>
      </c>
      <c r="D5" s="254" t="s">
        <v>91</v>
      </c>
      <c r="E5" s="254" t="s">
        <v>91</v>
      </c>
      <c r="F5" s="254" t="s">
        <v>91</v>
      </c>
      <c r="G5" s="254" t="s">
        <v>91</v>
      </c>
      <c r="H5" s="254">
        <v>5</v>
      </c>
      <c r="I5" s="254">
        <v>1</v>
      </c>
      <c r="J5" s="254" t="s">
        <v>91</v>
      </c>
      <c r="K5" s="254" t="s">
        <v>91</v>
      </c>
      <c r="L5" s="254" t="s">
        <v>91</v>
      </c>
      <c r="M5" s="254" t="s">
        <v>91</v>
      </c>
      <c r="N5" s="254" t="s">
        <v>91</v>
      </c>
      <c r="O5" s="254" t="s">
        <v>91</v>
      </c>
      <c r="P5" s="308">
        <v>6</v>
      </c>
      <c r="Q5" s="309"/>
    </row>
    <row r="6" spans="1:17" ht="15.75" customHeight="1" thickBot="1">
      <c r="A6" s="307" t="s">
        <v>81</v>
      </c>
      <c r="B6" s="253" t="s">
        <v>78</v>
      </c>
      <c r="C6" s="252" t="s">
        <v>79</v>
      </c>
      <c r="D6" s="254" t="s">
        <v>91</v>
      </c>
      <c r="E6" s="254" t="s">
        <v>91</v>
      </c>
      <c r="F6" s="254" t="s">
        <v>91</v>
      </c>
      <c r="G6" s="254" t="s">
        <v>91</v>
      </c>
      <c r="H6" s="254" t="s">
        <v>91</v>
      </c>
      <c r="I6" s="254" t="s">
        <v>91</v>
      </c>
      <c r="J6" s="254" t="s">
        <v>91</v>
      </c>
      <c r="K6" s="254" t="s">
        <v>91</v>
      </c>
      <c r="L6" s="254">
        <v>2</v>
      </c>
      <c r="M6" s="254" t="s">
        <v>91</v>
      </c>
      <c r="N6" s="254" t="s">
        <v>91</v>
      </c>
      <c r="O6" s="254" t="s">
        <v>91</v>
      </c>
      <c r="P6" s="308">
        <v>2</v>
      </c>
      <c r="Q6" s="309"/>
    </row>
    <row r="7" spans="1:17" ht="15" customHeight="1" thickBot="1">
      <c r="A7" s="307" t="s">
        <v>82</v>
      </c>
      <c r="B7" s="253" t="s">
        <v>78</v>
      </c>
      <c r="C7" s="252" t="s">
        <v>79</v>
      </c>
      <c r="D7" s="254">
        <v>15</v>
      </c>
      <c r="E7" s="254">
        <v>22</v>
      </c>
      <c r="F7" s="254">
        <v>37</v>
      </c>
      <c r="G7" s="254">
        <v>29</v>
      </c>
      <c r="H7" s="254">
        <v>43</v>
      </c>
      <c r="I7" s="254">
        <v>33</v>
      </c>
      <c r="J7" s="254">
        <v>41</v>
      </c>
      <c r="K7" s="254">
        <v>42</v>
      </c>
      <c r="L7" s="254">
        <v>22</v>
      </c>
      <c r="M7" s="254">
        <v>17</v>
      </c>
      <c r="N7" s="254">
        <v>13</v>
      </c>
      <c r="O7" s="254">
        <v>5</v>
      </c>
      <c r="P7" s="308">
        <v>319</v>
      </c>
      <c r="Q7" s="309"/>
    </row>
    <row r="8" spans="1:17" ht="15.75" thickBot="1">
      <c r="A8" s="307" t="s">
        <v>83</v>
      </c>
      <c r="B8" s="253" t="s">
        <v>78</v>
      </c>
      <c r="C8" s="252" t="s">
        <v>79</v>
      </c>
      <c r="D8" s="254" t="s">
        <v>91</v>
      </c>
      <c r="E8" s="254" t="s">
        <v>91</v>
      </c>
      <c r="F8" s="254">
        <v>8</v>
      </c>
      <c r="G8" s="254">
        <v>2</v>
      </c>
      <c r="H8" s="254" t="s">
        <v>91</v>
      </c>
      <c r="I8" s="254">
        <v>2</v>
      </c>
      <c r="J8" s="254" t="s">
        <v>91</v>
      </c>
      <c r="K8" s="254" t="s">
        <v>91</v>
      </c>
      <c r="L8" s="254">
        <v>9</v>
      </c>
      <c r="M8" s="254">
        <v>1</v>
      </c>
      <c r="N8" s="254">
        <v>3</v>
      </c>
      <c r="O8" s="254">
        <v>1</v>
      </c>
      <c r="P8" s="308">
        <v>26</v>
      </c>
      <c r="Q8" s="309"/>
    </row>
    <row r="9" spans="1:17" ht="15.75" customHeight="1" thickBot="1">
      <c r="A9" s="307" t="s">
        <v>84</v>
      </c>
      <c r="B9" s="253" t="s">
        <v>78</v>
      </c>
      <c r="C9" s="252" t="s">
        <v>79</v>
      </c>
      <c r="D9" s="254">
        <v>10</v>
      </c>
      <c r="E9" s="254">
        <v>11</v>
      </c>
      <c r="F9" s="254">
        <v>1</v>
      </c>
      <c r="G9" s="254">
        <v>17</v>
      </c>
      <c r="H9" s="254">
        <v>7</v>
      </c>
      <c r="I9" s="254">
        <v>17</v>
      </c>
      <c r="J9" s="254">
        <v>2</v>
      </c>
      <c r="K9" s="254">
        <v>11</v>
      </c>
      <c r="L9" s="254">
        <v>1</v>
      </c>
      <c r="M9" s="254" t="s">
        <v>91</v>
      </c>
      <c r="N9" s="254" t="s">
        <v>91</v>
      </c>
      <c r="O9" s="254">
        <v>1</v>
      </c>
      <c r="P9" s="308">
        <v>78</v>
      </c>
      <c r="Q9" s="309"/>
    </row>
    <row r="10" spans="1:17" ht="14.25" customHeight="1" thickBot="1">
      <c r="A10" s="307" t="s">
        <v>85</v>
      </c>
      <c r="B10" s="253" t="s">
        <v>78</v>
      </c>
      <c r="C10" s="252" t="s">
        <v>79</v>
      </c>
      <c r="D10" s="254" t="s">
        <v>91</v>
      </c>
      <c r="E10" s="254" t="s">
        <v>91</v>
      </c>
      <c r="F10" s="254" t="s">
        <v>91</v>
      </c>
      <c r="G10" s="254" t="s">
        <v>91</v>
      </c>
      <c r="H10" s="254">
        <v>3</v>
      </c>
      <c r="I10" s="254">
        <v>1</v>
      </c>
      <c r="J10" s="254" t="s">
        <v>91</v>
      </c>
      <c r="K10" s="254" t="s">
        <v>91</v>
      </c>
      <c r="L10" s="254" t="s">
        <v>91</v>
      </c>
      <c r="M10" s="254" t="s">
        <v>91</v>
      </c>
      <c r="N10" s="254" t="s">
        <v>91</v>
      </c>
      <c r="O10" s="254" t="s">
        <v>91</v>
      </c>
      <c r="P10" s="308">
        <v>4</v>
      </c>
      <c r="Q10" s="309"/>
    </row>
    <row r="11" spans="1:17" ht="14.25" customHeight="1" thickBot="1">
      <c r="A11" s="307" t="s">
        <v>86</v>
      </c>
      <c r="B11" s="253" t="s">
        <v>78</v>
      </c>
      <c r="C11" s="252" t="s">
        <v>79</v>
      </c>
      <c r="D11" s="254" t="s">
        <v>91</v>
      </c>
      <c r="E11" s="254" t="s">
        <v>91</v>
      </c>
      <c r="F11" s="254" t="s">
        <v>91</v>
      </c>
      <c r="G11" s="254" t="s">
        <v>91</v>
      </c>
      <c r="H11" s="254" t="s">
        <v>91</v>
      </c>
      <c r="I11" s="254" t="s">
        <v>91</v>
      </c>
      <c r="J11" s="254" t="s">
        <v>91</v>
      </c>
      <c r="K11" s="254" t="s">
        <v>91</v>
      </c>
      <c r="L11" s="254">
        <v>2</v>
      </c>
      <c r="M11" s="254" t="s">
        <v>91</v>
      </c>
      <c r="N11" s="254" t="s">
        <v>91</v>
      </c>
      <c r="O11" s="254" t="s">
        <v>91</v>
      </c>
      <c r="P11" s="308">
        <v>2</v>
      </c>
      <c r="Q11" s="309"/>
    </row>
    <row r="12" spans="1:17" ht="13.5" customHeight="1" thickBot="1">
      <c r="A12" s="307" t="s">
        <v>272</v>
      </c>
      <c r="B12" s="253" t="s">
        <v>78</v>
      </c>
      <c r="C12" s="252" t="s">
        <v>79</v>
      </c>
      <c r="D12" s="254">
        <v>10</v>
      </c>
      <c r="E12" s="254">
        <v>4</v>
      </c>
      <c r="F12" s="254">
        <v>21</v>
      </c>
      <c r="G12" s="254">
        <v>24</v>
      </c>
      <c r="H12" s="254">
        <v>15</v>
      </c>
      <c r="I12" s="254">
        <v>23</v>
      </c>
      <c r="J12" s="254">
        <v>12</v>
      </c>
      <c r="K12" s="254">
        <v>18</v>
      </c>
      <c r="L12" s="254">
        <v>18</v>
      </c>
      <c r="M12" s="254">
        <v>7</v>
      </c>
      <c r="N12" s="254">
        <v>15</v>
      </c>
      <c r="O12" s="254">
        <v>3</v>
      </c>
      <c r="P12" s="308">
        <v>170</v>
      </c>
      <c r="Q12" s="309"/>
    </row>
    <row r="13" spans="1:17" ht="15" customHeight="1" thickBot="1">
      <c r="A13" s="307" t="s">
        <v>273</v>
      </c>
      <c r="B13" s="253" t="s">
        <v>78</v>
      </c>
      <c r="C13" s="252" t="s">
        <v>79</v>
      </c>
      <c r="D13" s="254" t="s">
        <v>91</v>
      </c>
      <c r="E13" s="254" t="s">
        <v>91</v>
      </c>
      <c r="F13" s="254" t="s">
        <v>91</v>
      </c>
      <c r="G13" s="254" t="s">
        <v>91</v>
      </c>
      <c r="H13" s="254">
        <v>15</v>
      </c>
      <c r="I13" s="254">
        <v>3</v>
      </c>
      <c r="J13" s="254" t="s">
        <v>91</v>
      </c>
      <c r="K13" s="254" t="s">
        <v>91</v>
      </c>
      <c r="L13" s="254" t="s">
        <v>91</v>
      </c>
      <c r="M13" s="254" t="s">
        <v>91</v>
      </c>
      <c r="N13" s="254" t="s">
        <v>91</v>
      </c>
      <c r="O13" s="254" t="s">
        <v>91</v>
      </c>
      <c r="P13" s="308">
        <v>18</v>
      </c>
      <c r="Q13" s="309"/>
    </row>
    <row r="14" spans="1:17" ht="14.25" customHeight="1" thickBot="1">
      <c r="A14" s="307" t="s">
        <v>274</v>
      </c>
      <c r="B14" s="253" t="s">
        <v>78</v>
      </c>
      <c r="C14" s="252" t="s">
        <v>79</v>
      </c>
      <c r="D14" s="254" t="s">
        <v>91</v>
      </c>
      <c r="E14" s="254" t="s">
        <v>91</v>
      </c>
      <c r="F14" s="254" t="s">
        <v>91</v>
      </c>
      <c r="G14" s="254" t="s">
        <v>91</v>
      </c>
      <c r="H14" s="254" t="s">
        <v>91</v>
      </c>
      <c r="I14" s="254" t="s">
        <v>91</v>
      </c>
      <c r="J14" s="254" t="s">
        <v>91</v>
      </c>
      <c r="K14" s="254" t="s">
        <v>91</v>
      </c>
      <c r="L14" s="254">
        <v>2</v>
      </c>
      <c r="M14" s="254" t="s">
        <v>91</v>
      </c>
      <c r="N14" s="254" t="s">
        <v>91</v>
      </c>
      <c r="O14" s="254" t="s">
        <v>91</v>
      </c>
      <c r="P14" s="308">
        <v>2</v>
      </c>
      <c r="Q14" s="309"/>
    </row>
    <row r="15" spans="1:17" ht="15.75" customHeight="1" thickBot="1">
      <c r="A15" s="307" t="s">
        <v>88</v>
      </c>
      <c r="B15" s="253" t="s">
        <v>78</v>
      </c>
      <c r="C15" s="252" t="s">
        <v>79</v>
      </c>
      <c r="D15" s="254">
        <v>1</v>
      </c>
      <c r="E15" s="254">
        <v>2</v>
      </c>
      <c r="F15" s="254">
        <v>3</v>
      </c>
      <c r="G15" s="254" t="s">
        <v>91</v>
      </c>
      <c r="H15" s="254">
        <v>5</v>
      </c>
      <c r="I15" s="254" t="s">
        <v>91</v>
      </c>
      <c r="J15" s="254">
        <v>6</v>
      </c>
      <c r="K15" s="254">
        <v>6</v>
      </c>
      <c r="L15" s="254">
        <v>12</v>
      </c>
      <c r="M15" s="254">
        <v>9</v>
      </c>
      <c r="N15" s="254">
        <v>11</v>
      </c>
      <c r="O15" s="254" t="s">
        <v>91</v>
      </c>
      <c r="P15" s="308">
        <v>55</v>
      </c>
      <c r="Q15" s="309"/>
    </row>
    <row r="16" spans="1:17" ht="15.75" customHeight="1" thickBot="1">
      <c r="A16" s="307" t="s">
        <v>89</v>
      </c>
      <c r="B16" s="253" t="s">
        <v>78</v>
      </c>
      <c r="C16" s="252" t="s">
        <v>79</v>
      </c>
      <c r="D16" s="254" t="s">
        <v>91</v>
      </c>
      <c r="E16" s="254" t="s">
        <v>91</v>
      </c>
      <c r="F16" s="254" t="s">
        <v>91</v>
      </c>
      <c r="G16" s="254">
        <v>4</v>
      </c>
      <c r="H16" s="254">
        <v>26</v>
      </c>
      <c r="I16" s="254" t="s">
        <v>91</v>
      </c>
      <c r="J16" s="254" t="s">
        <v>91</v>
      </c>
      <c r="K16" s="254" t="s">
        <v>91</v>
      </c>
      <c r="L16" s="254" t="s">
        <v>91</v>
      </c>
      <c r="M16" s="254" t="s">
        <v>91</v>
      </c>
      <c r="N16" s="254" t="s">
        <v>91</v>
      </c>
      <c r="O16" s="254" t="s">
        <v>91</v>
      </c>
      <c r="P16" s="308">
        <v>30</v>
      </c>
      <c r="Q16" s="309"/>
    </row>
    <row r="17" spans="1:17" ht="15" customHeight="1" thickBot="1">
      <c r="A17" s="307" t="s">
        <v>90</v>
      </c>
      <c r="B17" s="253" t="s">
        <v>78</v>
      </c>
      <c r="C17" s="252" t="s">
        <v>79</v>
      </c>
      <c r="D17" s="254">
        <v>7</v>
      </c>
      <c r="E17" s="254">
        <v>16</v>
      </c>
      <c r="F17" s="254">
        <v>45</v>
      </c>
      <c r="G17" s="254">
        <v>77</v>
      </c>
      <c r="H17" s="254">
        <v>53</v>
      </c>
      <c r="I17" s="254">
        <v>6</v>
      </c>
      <c r="J17" s="254">
        <v>27</v>
      </c>
      <c r="K17" s="254">
        <v>14</v>
      </c>
      <c r="L17" s="254">
        <v>13</v>
      </c>
      <c r="M17" s="254">
        <v>3</v>
      </c>
      <c r="N17" s="254">
        <v>6</v>
      </c>
      <c r="O17" s="254">
        <v>8</v>
      </c>
      <c r="P17" s="308">
        <v>275</v>
      </c>
      <c r="Q17" s="309"/>
    </row>
    <row r="18" spans="1:17" ht="15.75" thickBot="1">
      <c r="A18" s="307"/>
      <c r="B18" s="253"/>
      <c r="C18" s="252"/>
      <c r="D18" s="255"/>
      <c r="E18" s="255"/>
      <c r="F18" s="255"/>
      <c r="G18" s="255"/>
      <c r="H18" s="255"/>
      <c r="I18" s="255"/>
      <c r="J18" s="255"/>
      <c r="K18" s="255"/>
      <c r="L18" s="255"/>
      <c r="M18" s="255"/>
      <c r="N18" s="255"/>
      <c r="O18" s="255"/>
      <c r="P18" s="310"/>
      <c r="Q18" s="309"/>
    </row>
    <row r="19" spans="1:17" ht="15">
      <c r="A19" s="250"/>
    </row>
    <row r="20" spans="1:17">
      <c r="A20" t="s">
        <v>247</v>
      </c>
    </row>
    <row r="21" spans="1:17" ht="15">
      <c r="A21" s="250"/>
    </row>
  </sheetData>
  <mergeCells count="4">
    <mergeCell ref="Q2:Q4"/>
    <mergeCell ref="D3:O3"/>
    <mergeCell ref="F1:P1"/>
    <mergeCell ref="B2:B4"/>
  </mergeCells>
  <phoneticPr fontId="6"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Информация за 2017 год</vt:lpstr>
      <vt:lpstr>Баланс эл.мощности</vt:lpstr>
      <vt:lpstr>Баланс эл. энергии</vt:lpstr>
      <vt:lpstr>Потери в сети</vt:lpstr>
      <vt:lpstr>Затраты на потери</vt:lpstr>
      <vt:lpstr>Объем свободной мощности</vt:lpstr>
      <vt:lpstr>Аварийные отключения</vt:lpstr>
      <vt:lpstr>Величина резервируемой мощности</vt:lpstr>
      <vt:lpstr>План ремонта оборудования </vt:lpstr>
      <vt:lpstr>Заявки на тех.присоединение</vt:lpstr>
      <vt:lpstr>мероприятия по снижению потерь</vt:lpstr>
      <vt:lpstr>инвест программы</vt:lpstr>
      <vt:lpstr>'План ремонта оборудования '!_GoBack</vt:lpstr>
      <vt:lpstr>'Баланс эл. энергии'!Область_печати</vt:lpstr>
    </vt:vector>
  </TitlesOfParts>
  <Company>сеы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StakheevaNV</cp:lastModifiedBy>
  <cp:lastPrinted>2018-02-16T09:50:03Z</cp:lastPrinted>
  <dcterms:created xsi:type="dcterms:W3CDTF">2010-09-10T08:26:54Z</dcterms:created>
  <dcterms:modified xsi:type="dcterms:W3CDTF">2018-02-19T04:49:59Z</dcterms:modified>
</cp:coreProperties>
</file>