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1г.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<sst xmlns="http://schemas.openxmlformats.org/spreadsheetml/2006/main" count="155" uniqueCount="53">
  <si>
    <t>Таблица № П1.4.</t>
  </si>
  <si>
    <t>Баланс электрической энергии по сетям ВН, СН1, СН2, и НН</t>
  </si>
  <si>
    <t>млн. кВтч</t>
  </si>
  <si>
    <t>№ п.п.</t>
  </si>
  <si>
    <t>Показатели</t>
  </si>
  <si>
    <t xml:space="preserve"> январь 2011</t>
  </si>
  <si>
    <t xml:space="preserve"> февраль 2011</t>
  </si>
  <si>
    <t xml:space="preserve"> март 2011</t>
  </si>
  <si>
    <t>1 квартал</t>
  </si>
  <si>
    <t>2 квартал 2011</t>
  </si>
  <si>
    <t>3 квартал 2011</t>
  </si>
  <si>
    <t>2011 годовой</t>
  </si>
  <si>
    <t>2013 годовой</t>
  </si>
  <si>
    <t>2012 годовой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</si>
  <si>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</si>
  <si>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</si>
  <si>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</si>
  <si>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</si>
  <si>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</si>
  <si>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</si>
  <si>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</si>
  <si>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МКВТЧ</t>
  </si>
  <si>
    <t>1.1.</t>
  </si>
  <si>
    <t>из смежной сети, всего</t>
  </si>
  <si>
    <t xml:space="preserve">    в том числе из сети</t>
  </si>
  <si>
    <t>МСК</t>
  </si>
  <si>
    <t>1.2.</t>
  </si>
  <si>
    <t xml:space="preserve">от электростанций ПЭ 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</si>
  <si>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</si>
  <si>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</si>
  <si>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</si>
  <si>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</si>
  <si>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>2.</t>
  </si>
  <si>
    <t xml:space="preserve">Потери электроэнергии в сети </t>
  </si>
  <si>
    <t>то же в % (п.1.1/п.1.3)</t>
  </si>
  <si>
    <t>ПРЦ</t>
  </si>
  <si>
    <t>3.</t>
  </si>
  <si>
    <t>Расход электроэнергии на произв и хознужды</t>
  </si>
  <si>
    <t>4.</t>
  </si>
  <si>
    <t xml:space="preserve">Полезный отпуск из сети </t>
  </si>
  <si>
    <t>4.1.</t>
  </si>
  <si>
    <t xml:space="preserve">в т.ч. собственным потребителям </t>
  </si>
  <si>
    <t>из них:</t>
  </si>
  <si>
    <t>потребителям, присоединенным к центру питания на генераторном напряжении</t>
  </si>
  <si>
    <t>потребителям присоединенным к сетям МСК (последняя миля)</t>
  </si>
  <si>
    <t>4.2.</t>
  </si>
  <si>
    <t>потребителям оптового рынка</t>
  </si>
  <si>
    <t>4.3.</t>
  </si>
  <si>
    <t>сальдо переток в другие организации</t>
  </si>
  <si>
    <t>4.4.</t>
  </si>
  <si>
    <t>сальдо переток в сопредельные регионы</t>
  </si>
  <si>
    <t>5.</t>
  </si>
  <si>
    <t>проверка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</si>
</sst>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.000000_р_._-;\-* #,##0.000000_р_._-;_-* &quot;-&quot;??_р_._-;_-@_-"/>
    <numFmt numFmtId="170" formatCode="_-* #,##0_р_._-;\-* #,##0_р_._-;_-* &quot;-&quot;??_р_._-;_-@_-"/>
    <numFmt numFmtId="171" formatCode="_-* #,##0.00000_р_._-;\-* #,##0.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_-* #,##0.000000000_р_._-;\-* #,##0.000000000_р_._-;_-* &quot;-&quot;??_р_._-;_-@_-"/>
    <numFmt numFmtId="175" formatCode="_-* #,##0.0000000000_р_._-;\-* #,##0.0000000000_р_._-;_-* &quot;-&quot;??_р_._-;_-@_-"/>
    <numFmt numFmtId="176" formatCode="_-* #,##0.00000000000_р_._-;\-* #,##0.00000000000_р_._-;_-* &quot;-&quot;??_р_._-;_-@_-"/>
    <numFmt numFmtId="177" formatCode="_-* #,##0.000000000000_р_._-;\-* #,##0.000000000000_р_._-;_-* &quot;-&quot;??_р_._-;_-@_-"/>
    <numFmt numFmtId="178" formatCode="_-* #,##0.000_р_._-;\-* #,##0.000_р_._-;_-* &quot;-&quot;??_р_._-;_-@_-"/>
    <numFmt numFmtId="179" formatCode="_-* #,##0.0000000000000_р_._-;\-* #,##0.0000000000000_р_._-;_-* &quot;-&quot;??_р_._-;_-@_-"/>
    <numFmt numFmtId="180" formatCode="_-* #,##0.00000000000000_р_._-;\-* #,##0.00000000000000_р_._-;_-* &quot;-&quot;??_р_._-;_-@_-"/>
    <numFmt numFmtId="181" formatCode="_-* #,##0.000000000000000_р_._-;\-* #,##0.000000000000000_р_._-;_-* &quot;-&quot;??_р_._-;_-@_-"/>
    <numFmt numFmtId="182" formatCode="_-* #,##0.0000000000000000_р_._-;\-* #,##0.0000000000000000_р_._-;_-* &quot;-&quot;??_р_._-;_-@_-"/>
    <numFmt numFmtId="183" formatCode="_-* #,##0.00000000000000000_р_._-;\-* #,##0.00000000000000000_р_._-;_-* &quot;-&quot;??_р_._-;_-@_-"/>
    <numFmt numFmtId="184" formatCode="_-* #,##0.000000000000000000_р_._-;\-* #,##0.000000000000000000_р_._-;_-* &quot;-&quot;??_р_._-;_-@_-"/>
    <numFmt numFmtId="185" formatCode="_-* #,##0.0000000000000000000_р_._-;\-* #,##0.0000000000000000000_р_._-;_-* &quot;-&quot;??_р_._-;_-@_-"/>
    <numFmt numFmtId="186" formatCode="_-* #,##0.00000000000000000000_р_._-;\-* #,##0.00000000000000000000_р_._-;_-* &quot;-&quot;??_р_._-;_-@_-"/>
    <numFmt numFmtId="187" formatCode="_-* #,##0.000000000000000000000_р_._-;\-* #,##0.000000000000000000000_р_._-;_-* &quot;-&quot;??_р_._-;_-@_-"/>
    <numFmt numFmtId="188" formatCode="_-* #,##0.0000000000000000000000_р_._-;\-* #,##0.0000000000000000000000_р_._-;_-* &quot;-&quot;??_р_._-;_-@_-"/>
  </numFmts>
  <fonts count="13">
    <font>
      <sz val="10"/>
      <name val="Arial Cyr"/>
      <family val="0"/>
    </font>
    <font>
      <sz val="10"/>
      <name val="Times New Roman CYR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8"/>
      <name val="Arial Cyr"/>
      <family val="0"/>
    </font>
    <font>
      <sz val="8"/>
      <name val="Tahoma"/>
      <family val="2"/>
    </font>
    <font>
      <sz val="10"/>
      <name val="Tahoma"/>
      <family val="2"/>
    </font>
    <font>
      <sz val="10"/>
      <color indexed="10"/>
      <name val="Times New Roman CYR"/>
      <family val="0"/>
    </font>
    <font>
      <sz val="10"/>
      <color indexed="10"/>
      <name val="Arial Cyr"/>
      <family val="0"/>
    </font>
    <font>
      <sz val="10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1" applyBorder="0">
      <alignment horizontal="center" vertical="center" wrapText="1"/>
      <protection/>
    </xf>
    <xf numFmtId="4" fontId="6" fillId="2" borderId="2" applyBorder="0">
      <alignment horizontal="righ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" borderId="0" applyBorder="0">
      <alignment horizontal="right"/>
      <protection/>
    </xf>
  </cellStyleXfs>
  <cellXfs count="24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 vertical="top"/>
    </xf>
    <xf numFmtId="0" fontId="2" fillId="0" borderId="0" xfId="17" applyAlignment="1">
      <alignment horizontal="center" vertical="center" wrapText="1"/>
      <protection/>
    </xf>
    <xf numFmtId="0" fontId="0" fillId="0" borderId="0" xfId="0" applyAlignment="1">
      <alignment vertical="top" wrapText="1"/>
    </xf>
    <xf numFmtId="0" fontId="3" fillId="0" borderId="3" xfId="18" applyBorder="1">
      <alignment horizontal="center" vertical="center" wrapText="1"/>
      <protection/>
    </xf>
    <xf numFmtId="0" fontId="3" fillId="0" borderId="4" xfId="18" applyBorder="1" applyAlignment="1">
      <alignment horizontal="center" vertical="center" wrapText="1"/>
      <protection/>
    </xf>
    <xf numFmtId="0" fontId="3" fillId="0" borderId="5" xfId="18" applyBorder="1" applyAlignment="1">
      <alignment horizontal="center" vertical="center" wrapText="1"/>
      <protection/>
    </xf>
    <xf numFmtId="0" fontId="3" fillId="0" borderId="4" xfId="18" applyBorder="1">
      <alignment horizontal="center" vertical="center" wrapText="1"/>
      <protection/>
    </xf>
    <xf numFmtId="0" fontId="3" fillId="0" borderId="5" xfId="18" applyBorder="1">
      <alignment horizontal="center" vertical="center" wrapText="1"/>
      <protection/>
    </xf>
    <xf numFmtId="0" fontId="3" fillId="0" borderId="6" xfId="18" applyBorder="1">
      <alignment horizontal="center" vertical="center" wrapText="1"/>
      <protection/>
    </xf>
    <xf numFmtId="0" fontId="3" fillId="0" borderId="6" xfId="18" applyFont="1" applyBorder="1">
      <alignment horizontal="center" vertical="center" wrapText="1"/>
      <protection/>
    </xf>
    <xf numFmtId="0" fontId="3" fillId="0" borderId="7" xfId="18" applyBorder="1">
      <alignment horizontal="center" vertical="center" wrapText="1"/>
      <protection/>
    </xf>
    <xf numFmtId="17" fontId="3" fillId="0" borderId="6" xfId="18" applyNumberFormat="1" applyBorder="1">
      <alignment horizontal="center" vertical="center" wrapText="1"/>
      <protection/>
    </xf>
    <xf numFmtId="0" fontId="3" fillId="0" borderId="8" xfId="18" applyBorder="1">
      <alignment horizontal="center" vertical="center" wrapText="1"/>
      <protection/>
    </xf>
    <xf numFmtId="0" fontId="3" fillId="0" borderId="9" xfId="18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3" fillId="0" borderId="15" xfId="18" applyBorder="1">
      <alignment horizontal="center" vertical="center" wrapText="1"/>
      <protection/>
    </xf>
    <xf numFmtId="0" fontId="3" fillId="0" borderId="2" xfId="18" applyBorder="1">
      <alignment horizontal="center" vertical="center" wrapText="1"/>
      <protection/>
    </xf>
    <xf numFmtId="0" fontId="3" fillId="0" borderId="16" xfId="18" applyBorder="1">
      <alignment horizontal="center" vertical="center" wrapText="1"/>
      <protection/>
    </xf>
    <xf numFmtId="0" fontId="3" fillId="0" borderId="17" xfId="18" applyBorder="1">
      <alignment horizontal="center" vertical="center" wrapText="1"/>
      <protection/>
    </xf>
    <xf numFmtId="0" fontId="3" fillId="0" borderId="18" xfId="18" applyBorder="1">
      <alignment horizontal="center" vertical="center" wrapText="1"/>
      <protection/>
    </xf>
    <xf numFmtId="0" fontId="3" fillId="0" borderId="19" xfId="18" applyBorder="1">
      <alignment horizontal="center" vertical="center" wrapText="1"/>
      <protection/>
    </xf>
    <xf numFmtId="0" fontId="3" fillId="0" borderId="20" xfId="18" applyBorder="1">
      <alignment horizontal="center" vertical="center" wrapText="1"/>
      <protection/>
    </xf>
    <xf numFmtId="0" fontId="3" fillId="0" borderId="21" xfId="18" applyBorder="1">
      <alignment horizontal="center" vertical="center" wrapText="1"/>
      <protection/>
    </xf>
    <xf numFmtId="0" fontId="3" fillId="0" borderId="22" xfId="18" applyBorder="1">
      <alignment horizontal="center" vertical="center" wrapText="1"/>
      <protection/>
    </xf>
    <xf numFmtId="0" fontId="3" fillId="0" borderId="23" xfId="18" applyBorder="1">
      <alignment horizontal="center" vertical="center" wrapText="1"/>
      <protection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top" wrapText="1"/>
    </xf>
    <xf numFmtId="4" fontId="3" fillId="3" borderId="15" xfId="23" applyFont="1" applyBorder="1">
      <alignment horizontal="right"/>
      <protection/>
    </xf>
    <xf numFmtId="4" fontId="6" fillId="3" borderId="2" xfId="23" applyBorder="1">
      <alignment horizontal="right"/>
      <protection/>
    </xf>
    <xf numFmtId="4" fontId="6" fillId="3" borderId="16" xfId="23" applyBorder="1">
      <alignment horizontal="right"/>
      <protection/>
    </xf>
    <xf numFmtId="4" fontId="6" fillId="3" borderId="15" xfId="23" applyBorder="1">
      <alignment horizontal="right"/>
      <protection/>
    </xf>
    <xf numFmtId="164" fontId="6" fillId="3" borderId="2" xfId="23" applyNumberFormat="1" applyBorder="1">
      <alignment horizontal="right"/>
      <protection/>
    </xf>
    <xf numFmtId="164" fontId="6" fillId="3" borderId="17" xfId="23" applyNumberFormat="1" applyBorder="1">
      <alignment horizontal="right"/>
      <protection/>
    </xf>
    <xf numFmtId="164" fontId="6" fillId="3" borderId="15" xfId="23" applyNumberFormat="1" applyFill="1" applyBorder="1">
      <alignment horizontal="right"/>
      <protection/>
    </xf>
    <xf numFmtId="164" fontId="6" fillId="3" borderId="15" xfId="23" applyNumberFormat="1" applyBorder="1">
      <alignment horizontal="right"/>
      <protection/>
    </xf>
    <xf numFmtId="164" fontId="6" fillId="3" borderId="16" xfId="23" applyNumberFormat="1" applyBorder="1">
      <alignment horizontal="right"/>
      <protection/>
    </xf>
    <xf numFmtId="4" fontId="6" fillId="3" borderId="17" xfId="23" applyBorder="1">
      <alignment horizontal="right"/>
      <protection/>
    </xf>
    <xf numFmtId="4" fontId="3" fillId="0" borderId="15" xfId="23" applyFont="1" applyFill="1" applyBorder="1">
      <alignment horizontal="right"/>
      <protection/>
    </xf>
    <xf numFmtId="4" fontId="3" fillId="4" borderId="15" xfId="23" applyFont="1" applyFill="1" applyBorder="1">
      <alignment horizontal="right"/>
      <protection/>
    </xf>
    <xf numFmtId="4" fontId="6" fillId="4" borderId="15" xfId="23" applyFill="1" applyBorder="1">
      <alignment horizontal="right"/>
      <protection/>
    </xf>
    <xf numFmtId="4" fontId="6" fillId="0" borderId="15" xfId="23" applyFill="1" applyBorder="1">
      <alignment horizontal="right"/>
      <protection/>
    </xf>
    <xf numFmtId="4" fontId="6" fillId="3" borderId="15" xfId="23" applyFill="1" applyBorder="1">
      <alignment horizontal="right"/>
      <protection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4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3" borderId="15" xfId="0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2" fontId="4" fillId="0" borderId="15" xfId="0" applyNumberFormat="1" applyFont="1" applyBorder="1" applyAlignment="1">
      <alignment/>
    </xf>
    <xf numFmtId="165" fontId="0" fillId="2" borderId="2" xfId="0" applyNumberFormat="1" applyFill="1" applyBorder="1" applyAlignment="1" applyProtection="1">
      <alignment/>
      <protection locked="0"/>
    </xf>
    <xf numFmtId="165" fontId="0" fillId="2" borderId="16" xfId="0" applyNumberFormat="1" applyFill="1" applyBorder="1" applyAlignment="1" applyProtection="1">
      <alignment/>
      <protection locked="0"/>
    </xf>
    <xf numFmtId="165" fontId="4" fillId="4" borderId="15" xfId="0" applyNumberFormat="1" applyFont="1" applyFill="1" applyBorder="1" applyAlignment="1">
      <alignment/>
    </xf>
    <xf numFmtId="2" fontId="0" fillId="4" borderId="15" xfId="0" applyNumberFormat="1" applyFill="1" applyBorder="1" applyAlignment="1">
      <alignment/>
    </xf>
    <xf numFmtId="2" fontId="0" fillId="2" borderId="2" xfId="0" applyNumberFormat="1" applyFill="1" applyBorder="1" applyAlignment="1" applyProtection="1">
      <alignment/>
      <protection locked="0"/>
    </xf>
    <xf numFmtId="2" fontId="0" fillId="2" borderId="16" xfId="0" applyNumberFormat="1" applyFill="1" applyBorder="1" applyAlignment="1" applyProtection="1">
      <alignment/>
      <protection locked="0"/>
    </xf>
    <xf numFmtId="2" fontId="0" fillId="2" borderId="22" xfId="0" applyNumberFormat="1" applyFill="1" applyBorder="1" applyAlignment="1" applyProtection="1">
      <alignment/>
      <protection locked="0"/>
    </xf>
    <xf numFmtId="2" fontId="0" fillId="2" borderId="17" xfId="0" applyNumberFormat="1" applyFill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2" fontId="0" fillId="3" borderId="15" xfId="0" applyNumberFormat="1" applyFill="1" applyBorder="1" applyAlignment="1">
      <alignment/>
    </xf>
    <xf numFmtId="164" fontId="0" fillId="2" borderId="2" xfId="0" applyNumberFormat="1" applyFill="1" applyBorder="1" applyAlignment="1" applyProtection="1">
      <alignment/>
      <protection locked="0"/>
    </xf>
    <xf numFmtId="2" fontId="0" fillId="2" borderId="24" xfId="0" applyNumberFormat="1" applyFill="1" applyBorder="1" applyAlignment="1" applyProtection="1">
      <alignment/>
      <protection locked="0"/>
    </xf>
    <xf numFmtId="2" fontId="0" fillId="2" borderId="23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0" fontId="5" fillId="5" borderId="2" xfId="0" applyFont="1" applyFill="1" applyBorder="1" applyAlignment="1">
      <alignment vertical="top" wrapText="1"/>
    </xf>
    <xf numFmtId="0" fontId="4" fillId="5" borderId="15" xfId="0" applyFont="1" applyFill="1" applyBorder="1" applyAlignment="1">
      <alignment/>
    </xf>
    <xf numFmtId="165" fontId="6" fillId="2" borderId="2" xfId="19" applyNumberFormat="1" applyFill="1" applyBorder="1" applyProtection="1">
      <alignment horizontal="right"/>
      <protection locked="0"/>
    </xf>
    <xf numFmtId="165" fontId="6" fillId="2" borderId="16" xfId="19" applyNumberFormat="1" applyFill="1" applyBorder="1" applyProtection="1">
      <alignment horizontal="right"/>
      <protection locked="0"/>
    </xf>
    <xf numFmtId="4" fontId="6" fillId="2" borderId="2" xfId="19" applyFill="1" applyBorder="1" applyProtection="1">
      <alignment horizontal="right"/>
      <protection locked="0"/>
    </xf>
    <xf numFmtId="4" fontId="6" fillId="2" borderId="16" xfId="19" applyFill="1" applyBorder="1" applyProtection="1">
      <alignment horizontal="right"/>
      <protection locked="0"/>
    </xf>
    <xf numFmtId="4" fontId="6" fillId="2" borderId="15" xfId="19" applyFill="1" applyBorder="1" applyProtection="1">
      <alignment horizontal="right"/>
      <protection locked="0"/>
    </xf>
    <xf numFmtId="4" fontId="6" fillId="2" borderId="15" xfId="19" applyBorder="1" applyProtection="1">
      <alignment horizontal="right"/>
      <protection locked="0"/>
    </xf>
    <xf numFmtId="4" fontId="6" fillId="2" borderId="22" xfId="19" applyFill="1" applyBorder="1" applyProtection="1">
      <alignment horizontal="right"/>
      <protection locked="0"/>
    </xf>
    <xf numFmtId="164" fontId="6" fillId="2" borderId="2" xfId="19" applyNumberFormat="1" applyFill="1" applyBorder="1" applyProtection="1">
      <alignment horizontal="right"/>
      <protection locked="0"/>
    </xf>
    <xf numFmtId="4" fontId="6" fillId="2" borderId="17" xfId="19" applyFill="1" applyBorder="1" applyProtection="1">
      <alignment horizontal="right"/>
      <protection locked="0"/>
    </xf>
    <xf numFmtId="0" fontId="0" fillId="5" borderId="15" xfId="0" applyFill="1" applyBorder="1" applyAlignment="1">
      <alignment/>
    </xf>
    <xf numFmtId="4" fontId="6" fillId="2" borderId="24" xfId="19" applyFill="1" applyBorder="1" applyProtection="1">
      <alignment horizontal="right"/>
      <protection locked="0"/>
    </xf>
    <xf numFmtId="4" fontId="6" fillId="2" borderId="24" xfId="19" applyBorder="1" applyProtection="1">
      <alignment horizontal="right"/>
      <protection locked="0"/>
    </xf>
    <xf numFmtId="4" fontId="6" fillId="2" borderId="23" xfId="19" applyFill="1" applyBorder="1" applyProtection="1">
      <alignment horizontal="right"/>
      <protection locked="0"/>
    </xf>
    <xf numFmtId="164" fontId="6" fillId="2" borderId="24" xfId="19" applyNumberFormat="1" applyFill="1" applyBorder="1" applyProtection="1">
      <alignment horizontal="right"/>
      <protection locked="0"/>
    </xf>
    <xf numFmtId="164" fontId="6" fillId="2" borderId="24" xfId="19" applyNumberFormat="1" applyBorder="1" applyProtection="1">
      <alignment horizontal="right"/>
      <protection locked="0"/>
    </xf>
    <xf numFmtId="4" fontId="6" fillId="5" borderId="24" xfId="19" applyFill="1" applyBorder="1" applyProtection="1">
      <alignment horizontal="right"/>
      <protection locked="0"/>
    </xf>
    <xf numFmtId="164" fontId="6" fillId="6" borderId="24" xfId="19" applyNumberFormat="1" applyFill="1" applyBorder="1" applyProtection="1">
      <alignment horizontal="right"/>
      <protection locked="0"/>
    </xf>
    <xf numFmtId="4" fontId="6" fillId="5" borderId="23" xfId="19" applyFill="1" applyBorder="1" applyProtection="1">
      <alignment horizontal="right"/>
      <protection locked="0"/>
    </xf>
    <xf numFmtId="0" fontId="0" fillId="5" borderId="0" xfId="0" applyFill="1" applyAlignment="1">
      <alignment/>
    </xf>
    <xf numFmtId="165" fontId="6" fillId="2" borderId="2" xfId="19" applyNumberFormat="1" applyBorder="1" applyProtection="1">
      <alignment horizontal="right"/>
      <protection locked="0"/>
    </xf>
    <xf numFmtId="165" fontId="6" fillId="2" borderId="16" xfId="19" applyNumberFormat="1" applyBorder="1" applyProtection="1">
      <alignment horizontal="right"/>
      <protection locked="0"/>
    </xf>
    <xf numFmtId="4" fontId="6" fillId="2" borderId="22" xfId="19" applyBorder="1" applyProtection="1">
      <alignment horizontal="right"/>
      <protection locked="0"/>
    </xf>
    <xf numFmtId="4" fontId="6" fillId="2" borderId="2" xfId="19" applyBorder="1" applyProtection="1">
      <alignment horizontal="right"/>
      <protection locked="0"/>
    </xf>
    <xf numFmtId="0" fontId="7" fillId="5" borderId="15" xfId="0" applyFont="1" applyFill="1" applyBorder="1" applyAlignment="1">
      <alignment/>
    </xf>
    <xf numFmtId="165" fontId="8" fillId="2" borderId="2" xfId="19" applyNumberFormat="1" applyFont="1" applyFill="1" applyBorder="1" applyProtection="1">
      <alignment horizontal="right"/>
      <protection locked="0"/>
    </xf>
    <xf numFmtId="165" fontId="6" fillId="2" borderId="16" xfId="19" applyNumberFormat="1" applyFont="1" applyFill="1" applyBorder="1" applyProtection="1">
      <alignment horizontal="right"/>
      <protection locked="0"/>
    </xf>
    <xf numFmtId="165" fontId="7" fillId="4" borderId="15" xfId="0" applyNumberFormat="1" applyFont="1" applyFill="1" applyBorder="1" applyAlignment="1">
      <alignment/>
    </xf>
    <xf numFmtId="0" fontId="5" fillId="4" borderId="15" xfId="0" applyFont="1" applyFill="1" applyBorder="1" applyAlignment="1">
      <alignment/>
    </xf>
    <xf numFmtId="4" fontId="8" fillId="2" borderId="2" xfId="19" applyFont="1" applyFill="1" applyBorder="1" applyProtection="1">
      <alignment horizontal="right"/>
      <protection locked="0"/>
    </xf>
    <xf numFmtId="164" fontId="9" fillId="2" borderId="16" xfId="19" applyNumberFormat="1" applyFont="1" applyFill="1" applyBorder="1" applyProtection="1">
      <alignment horizontal="right"/>
      <protection locked="0"/>
    </xf>
    <xf numFmtId="164" fontId="8" fillId="5" borderId="22" xfId="19" applyNumberFormat="1" applyFont="1" applyFill="1" applyBorder="1" applyProtection="1">
      <alignment horizontal="right"/>
      <protection locked="0"/>
    </xf>
    <xf numFmtId="164" fontId="8" fillId="5" borderId="2" xfId="19" applyNumberFormat="1" applyFont="1" applyFill="1" applyBorder="1" applyProtection="1">
      <alignment horizontal="right"/>
      <protection locked="0"/>
    </xf>
    <xf numFmtId="164" fontId="9" fillId="2" borderId="17" xfId="19" applyNumberFormat="1" applyFont="1" applyFill="1" applyBorder="1" applyProtection="1">
      <alignment horizontal="right"/>
      <protection locked="0"/>
    </xf>
    <xf numFmtId="0" fontId="5" fillId="5" borderId="15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4" fontId="6" fillId="2" borderId="16" xfId="19" applyFont="1" applyFill="1" applyBorder="1" applyProtection="1">
      <alignment horizontal="right"/>
      <protection locked="0"/>
    </xf>
    <xf numFmtId="4" fontId="8" fillId="2" borderId="24" xfId="19" applyFont="1" applyFill="1" applyBorder="1" applyProtection="1">
      <alignment horizontal="right"/>
      <protection locked="0"/>
    </xf>
    <xf numFmtId="4" fontId="9" fillId="2" borderId="23" xfId="19" applyFont="1" applyFill="1" applyBorder="1" applyProtection="1">
      <alignment horizontal="right"/>
      <protection locked="0"/>
    </xf>
    <xf numFmtId="164" fontId="6" fillId="2" borderId="23" xfId="19" applyNumberFormat="1" applyFont="1" applyFill="1" applyBorder="1" applyProtection="1">
      <alignment horizontal="right"/>
      <protection locked="0"/>
    </xf>
    <xf numFmtId="164" fontId="9" fillId="2" borderId="23" xfId="19" applyNumberFormat="1" applyFont="1" applyFill="1" applyBorder="1" applyProtection="1">
      <alignment horizontal="right"/>
      <protection locked="0"/>
    </xf>
    <xf numFmtId="164" fontId="9" fillId="2" borderId="22" xfId="19" applyNumberFormat="1" applyFont="1" applyFill="1" applyBorder="1" applyProtection="1">
      <alignment horizontal="right"/>
      <protection locked="0"/>
    </xf>
    <xf numFmtId="4" fontId="8" fillId="5" borderId="24" xfId="19" applyFont="1" applyFill="1" applyBorder="1" applyProtection="1">
      <alignment horizontal="right"/>
      <protection locked="0"/>
    </xf>
    <xf numFmtId="164" fontId="6" fillId="5" borderId="24" xfId="19" applyNumberFormat="1" applyFill="1" applyBorder="1" applyProtection="1">
      <alignment horizontal="right"/>
      <protection locked="0"/>
    </xf>
    <xf numFmtId="0" fontId="5" fillId="5" borderId="0" xfId="0" applyFont="1" applyFill="1" applyAlignment="1">
      <alignment/>
    </xf>
    <xf numFmtId="165" fontId="3" fillId="4" borderId="15" xfId="23" applyNumberFormat="1" applyFont="1" applyFill="1" applyBorder="1">
      <alignment horizontal="right"/>
      <protection/>
    </xf>
    <xf numFmtId="4" fontId="6" fillId="2" borderId="23" xfId="19" applyBorder="1" applyProtection="1">
      <alignment horizontal="right"/>
      <protection locked="0"/>
    </xf>
    <xf numFmtId="164" fontId="6" fillId="2" borderId="23" xfId="19" applyNumberFormat="1" applyBorder="1" applyProtection="1">
      <alignment horizontal="right"/>
      <protection locked="0"/>
    </xf>
    <xf numFmtId="4" fontId="6" fillId="2" borderId="16" xfId="19" applyBorder="1" applyProtection="1">
      <alignment horizontal="right"/>
      <protection locked="0"/>
    </xf>
    <xf numFmtId="4" fontId="6" fillId="5" borderId="2" xfId="19" applyNumberFormat="1" applyFill="1" applyBorder="1" applyProtection="1">
      <alignment horizontal="right"/>
      <protection locked="0"/>
    </xf>
    <xf numFmtId="4" fontId="6" fillId="5" borderId="16" xfId="19" applyNumberFormat="1" applyFill="1" applyBorder="1" applyProtection="1">
      <alignment horizontal="right"/>
      <protection locked="0"/>
    </xf>
    <xf numFmtId="4" fontId="6" fillId="2" borderId="2" xfId="19" applyNumberFormat="1" applyFill="1" applyBorder="1" applyProtection="1">
      <alignment horizontal="right"/>
      <protection locked="0"/>
    </xf>
    <xf numFmtId="4" fontId="6" fillId="2" borderId="16" xfId="19" applyNumberFormat="1" applyFill="1" applyBorder="1" applyProtection="1">
      <alignment horizontal="right"/>
      <protection locked="0"/>
    </xf>
    <xf numFmtId="164" fontId="3" fillId="3" borderId="15" xfId="23" applyNumberFormat="1" applyFont="1" applyBorder="1">
      <alignment horizontal="right"/>
      <protection/>
    </xf>
    <xf numFmtId="165" fontId="6" fillId="2" borderId="16" xfId="19" applyNumberFormat="1" applyFont="1" applyBorder="1" applyProtection="1">
      <alignment horizontal="right"/>
      <protection locked="0"/>
    </xf>
    <xf numFmtId="164" fontId="6" fillId="4" borderId="15" xfId="23" applyNumberFormat="1" applyFill="1" applyBorder="1">
      <alignment horizontal="right"/>
      <protection/>
    </xf>
    <xf numFmtId="164" fontId="6" fillId="2" borderId="2" xfId="19" applyNumberFormat="1" applyBorder="1" applyProtection="1">
      <alignment horizontal="right"/>
      <protection locked="0"/>
    </xf>
    <xf numFmtId="164" fontId="6" fillId="2" borderId="16" xfId="19" applyNumberFormat="1" applyBorder="1" applyProtection="1">
      <alignment horizontal="right"/>
      <protection locked="0"/>
    </xf>
    <xf numFmtId="164" fontId="6" fillId="2" borderId="17" xfId="19" applyNumberFormat="1" applyFill="1" applyBorder="1" applyProtection="1">
      <alignment horizontal="right"/>
      <protection locked="0"/>
    </xf>
    <xf numFmtId="164" fontId="6" fillId="2" borderId="22" xfId="19" applyNumberFormat="1" applyBorder="1" applyProtection="1">
      <alignment horizontal="right"/>
      <protection locked="0"/>
    </xf>
    <xf numFmtId="4" fontId="6" fillId="6" borderId="24" xfId="19" applyFill="1" applyBorder="1" applyProtection="1">
      <alignment horizontal="right"/>
      <protection locked="0"/>
    </xf>
    <xf numFmtId="165" fontId="6" fillId="3" borderId="2" xfId="23" applyNumberFormat="1" applyFont="1" applyBorder="1">
      <alignment horizontal="right"/>
      <protection/>
    </xf>
    <xf numFmtId="165" fontId="6" fillId="3" borderId="16" xfId="23" applyNumberFormat="1" applyFont="1" applyBorder="1">
      <alignment horizontal="right"/>
      <protection/>
    </xf>
    <xf numFmtId="4" fontId="6" fillId="3" borderId="2" xfId="23" applyFont="1" applyBorder="1">
      <alignment horizontal="right"/>
      <protection/>
    </xf>
    <xf numFmtId="4" fontId="6" fillId="3" borderId="16" xfId="23" applyFont="1" applyBorder="1">
      <alignment horizontal="right"/>
      <protection/>
    </xf>
    <xf numFmtId="164" fontId="6" fillId="3" borderId="2" xfId="23" applyNumberFormat="1" applyFont="1" applyBorder="1">
      <alignment horizontal="right"/>
      <protection/>
    </xf>
    <xf numFmtId="164" fontId="6" fillId="3" borderId="17" xfId="23" applyNumberFormat="1" applyFont="1" applyBorder="1">
      <alignment horizontal="right"/>
      <protection/>
    </xf>
    <xf numFmtId="164" fontId="6" fillId="3" borderId="16" xfId="23" applyNumberFormat="1" applyFont="1" applyBorder="1">
      <alignment horizontal="right"/>
      <protection/>
    </xf>
    <xf numFmtId="4" fontId="6" fillId="3" borderId="17" xfId="23" applyFont="1" applyBorder="1">
      <alignment horizontal="right"/>
      <protection/>
    </xf>
    <xf numFmtId="164" fontId="6" fillId="5" borderId="2" xfId="23" applyNumberFormat="1" applyFont="1" applyFill="1" applyBorder="1">
      <alignment horizontal="right"/>
      <protection/>
    </xf>
    <xf numFmtId="4" fontId="6" fillId="5" borderId="2" xfId="23" applyFont="1" applyFill="1" applyBorder="1">
      <alignment horizontal="right"/>
      <protection/>
    </xf>
    <xf numFmtId="4" fontId="6" fillId="5" borderId="16" xfId="23" applyFont="1" applyFill="1" applyBorder="1">
      <alignment horizontal="right"/>
      <protection/>
    </xf>
    <xf numFmtId="165" fontId="6" fillId="3" borderId="2" xfId="23" applyNumberFormat="1" applyBorder="1">
      <alignment horizontal="right"/>
      <protection/>
    </xf>
    <xf numFmtId="165" fontId="6" fillId="3" borderId="16" xfId="23" applyNumberFormat="1" applyBorder="1">
      <alignment horizontal="right"/>
      <protection/>
    </xf>
    <xf numFmtId="4" fontId="6" fillId="3" borderId="23" xfId="23" applyBorder="1">
      <alignment horizontal="right"/>
      <protection/>
    </xf>
    <xf numFmtId="4" fontId="6" fillId="3" borderId="24" xfId="23" applyBorder="1">
      <alignment horizontal="right"/>
      <protection/>
    </xf>
    <xf numFmtId="4" fontId="6" fillId="3" borderId="24" xfId="23" applyNumberFormat="1" applyBorder="1">
      <alignment horizontal="right"/>
      <protection/>
    </xf>
    <xf numFmtId="4" fontId="6" fillId="3" borderId="2" xfId="23" applyFill="1" applyBorder="1">
      <alignment horizontal="right"/>
      <protection/>
    </xf>
    <xf numFmtId="4" fontId="6" fillId="5" borderId="2" xfId="23" applyFill="1" applyBorder="1">
      <alignment horizontal="right"/>
      <protection/>
    </xf>
    <xf numFmtId="4" fontId="6" fillId="5" borderId="16" xfId="23" applyFill="1" applyBorder="1">
      <alignment horizontal="right"/>
      <protection/>
    </xf>
    <xf numFmtId="165" fontId="6" fillId="2" borderId="2" xfId="19" applyNumberFormat="1" applyFont="1" applyBorder="1" applyProtection="1">
      <alignment horizontal="right"/>
      <protection locked="0"/>
    </xf>
    <xf numFmtId="4" fontId="6" fillId="2" borderId="2" xfId="19" applyFont="1" applyBorder="1" applyProtection="1">
      <alignment horizontal="right"/>
      <protection locked="0"/>
    </xf>
    <xf numFmtId="4" fontId="6" fillId="2" borderId="16" xfId="19" applyFont="1" applyBorder="1" applyProtection="1">
      <alignment horizontal="right"/>
      <protection locked="0"/>
    </xf>
    <xf numFmtId="4" fontId="6" fillId="2" borderId="22" xfId="19" applyFont="1" applyBorder="1" applyProtection="1">
      <alignment horizontal="right"/>
      <protection locked="0"/>
    </xf>
    <xf numFmtId="4" fontId="6" fillId="2" borderId="24" xfId="19" applyFont="1" applyBorder="1" applyProtection="1">
      <alignment horizontal="right"/>
      <protection locked="0"/>
    </xf>
    <xf numFmtId="4" fontId="6" fillId="2" borderId="23" xfId="19" applyFont="1" applyBorder="1" applyProtection="1">
      <alignment horizontal="right"/>
      <protection locked="0"/>
    </xf>
    <xf numFmtId="164" fontId="6" fillId="2" borderId="23" xfId="19" applyNumberFormat="1" applyFont="1" applyBorder="1" applyProtection="1">
      <alignment horizontal="right"/>
      <protection locked="0"/>
    </xf>
    <xf numFmtId="4" fontId="6" fillId="5" borderId="24" xfId="19" applyFont="1" applyFill="1" applyBorder="1" applyProtection="1">
      <alignment horizontal="right"/>
      <protection locked="0"/>
    </xf>
    <xf numFmtId="4" fontId="6" fillId="5" borderId="23" xfId="19" applyFont="1" applyFill="1" applyBorder="1" applyProtection="1">
      <alignment horizontal="right"/>
      <protection locked="0"/>
    </xf>
    <xf numFmtId="4" fontId="6" fillId="3" borderId="24" xfId="19" applyFill="1" applyBorder="1" applyProtection="1">
      <alignment horizontal="right"/>
      <protection locked="0"/>
    </xf>
    <xf numFmtId="164" fontId="8" fillId="5" borderId="2" xfId="23" applyNumberFormat="1" applyFont="1" applyFill="1" applyBorder="1">
      <alignment horizontal="right"/>
      <protection/>
    </xf>
    <xf numFmtId="164" fontId="8" fillId="5" borderId="16" xfId="23" applyNumberFormat="1" applyFont="1" applyFill="1" applyBorder="1">
      <alignment horizontal="right"/>
      <protection/>
    </xf>
    <xf numFmtId="164" fontId="3" fillId="5" borderId="15" xfId="23" applyNumberFormat="1" applyFont="1" applyFill="1" applyBorder="1">
      <alignment horizontal="right"/>
      <protection/>
    </xf>
    <xf numFmtId="164" fontId="6" fillId="5" borderId="15" xfId="23" applyNumberFormat="1" applyFill="1" applyBorder="1">
      <alignment horizontal="right"/>
      <protection/>
    </xf>
    <xf numFmtId="164" fontId="6" fillId="2" borderId="16" xfId="19" applyNumberFormat="1" applyFill="1" applyBorder="1" applyProtection="1">
      <alignment horizontal="right"/>
      <protection locked="0"/>
    </xf>
    <xf numFmtId="164" fontId="6" fillId="2" borderId="23" xfId="19" applyNumberFormat="1" applyFill="1" applyBorder="1" applyProtection="1">
      <alignment horizontal="right"/>
      <protection locked="0"/>
    </xf>
    <xf numFmtId="164" fontId="6" fillId="2" borderId="22" xfId="19" applyNumberFormat="1" applyFill="1" applyBorder="1" applyProtection="1">
      <alignment horizontal="right"/>
      <protection locked="0"/>
    </xf>
    <xf numFmtId="164" fontId="8" fillId="6" borderId="24" xfId="19" applyNumberFormat="1" applyFont="1" applyFill="1" applyBorder="1" applyProtection="1">
      <alignment horizontal="right"/>
      <protection locked="0"/>
    </xf>
    <xf numFmtId="165" fontId="0" fillId="2" borderId="2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3" xfId="0" applyFill="1" applyBorder="1" applyAlignment="1">
      <alignment/>
    </xf>
    <xf numFmtId="164" fontId="0" fillId="2" borderId="24" xfId="0" applyNumberFormat="1" applyFill="1" applyBorder="1" applyAlignment="1">
      <alignment/>
    </xf>
    <xf numFmtId="164" fontId="0" fillId="2" borderId="23" xfId="0" applyNumberFormat="1" applyFill="1" applyBorder="1" applyAlignment="1">
      <alignment/>
    </xf>
    <xf numFmtId="0" fontId="0" fillId="2" borderId="22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3" xfId="0" applyFill="1" applyBorder="1" applyAlignment="1">
      <alignment/>
    </xf>
    <xf numFmtId="4" fontId="6" fillId="2" borderId="17" xfId="19" applyBorder="1" applyProtection="1">
      <alignment horizontal="right"/>
      <protection locked="0"/>
    </xf>
    <xf numFmtId="164" fontId="6" fillId="2" borderId="17" xfId="19" applyNumberFormat="1" applyBorder="1" applyProtection="1">
      <alignment horizontal="right"/>
      <protection locked="0"/>
    </xf>
    <xf numFmtId="166" fontId="6" fillId="2" borderId="24" xfId="19" applyNumberFormat="1" applyBorder="1" applyProtection="1">
      <alignment horizontal="right"/>
      <protection locked="0"/>
    </xf>
    <xf numFmtId="0" fontId="10" fillId="0" borderId="0" xfId="0" applyFont="1" applyAlignment="1">
      <alignment/>
    </xf>
    <xf numFmtId="167" fontId="6" fillId="0" borderId="25" xfId="21" applyNumberFormat="1" applyBorder="1" applyAlignment="1">
      <alignment vertical="top"/>
    </xf>
    <xf numFmtId="165" fontId="6" fillId="0" borderId="26" xfId="21" applyNumberFormat="1" applyBorder="1" applyAlignment="1">
      <alignment vertical="top"/>
    </xf>
    <xf numFmtId="165" fontId="6" fillId="0" borderId="27" xfId="21" applyNumberFormat="1" applyBorder="1" applyAlignment="1">
      <alignment vertical="top"/>
    </xf>
    <xf numFmtId="165" fontId="6" fillId="0" borderId="25" xfId="21" applyNumberFormat="1" applyBorder="1" applyAlignment="1">
      <alignment vertical="top"/>
    </xf>
    <xf numFmtId="168" fontId="6" fillId="0" borderId="26" xfId="21" applyNumberFormat="1" applyBorder="1" applyAlignment="1">
      <alignment vertical="top"/>
    </xf>
    <xf numFmtId="168" fontId="6" fillId="0" borderId="27" xfId="21" applyNumberFormat="1" applyBorder="1" applyAlignment="1">
      <alignment vertical="top"/>
    </xf>
    <xf numFmtId="43" fontId="6" fillId="0" borderId="26" xfId="21" applyNumberFormat="1" applyBorder="1" applyAlignment="1">
      <alignment vertical="top"/>
    </xf>
    <xf numFmtId="168" fontId="6" fillId="0" borderId="28" xfId="21" applyNumberFormat="1" applyBorder="1" applyAlignment="1">
      <alignment vertical="top"/>
    </xf>
    <xf numFmtId="169" fontId="6" fillId="0" borderId="26" xfId="21" applyNumberFormat="1" applyBorder="1" applyAlignment="1">
      <alignment vertical="top"/>
    </xf>
    <xf numFmtId="170" fontId="6" fillId="0" borderId="26" xfId="21" applyNumberFormat="1" applyBorder="1" applyAlignment="1">
      <alignment vertical="top"/>
    </xf>
    <xf numFmtId="170" fontId="6" fillId="0" borderId="27" xfId="21" applyNumberFormat="1" applyBorder="1" applyAlignment="1">
      <alignment vertical="top"/>
    </xf>
    <xf numFmtId="164" fontId="11" fillId="0" borderId="0" xfId="0" applyNumberFormat="1" applyFont="1" applyAlignment="1">
      <alignment/>
    </xf>
    <xf numFmtId="164" fontId="12" fillId="5" borderId="24" xfId="19" applyNumberFormat="1" applyFont="1" applyFill="1" applyBorder="1" applyProtection="1">
      <alignment horizontal="right"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 wrapText="1"/>
    </xf>
    <xf numFmtId="0" fontId="3" fillId="0" borderId="29" xfId="18" applyBorder="1">
      <alignment horizontal="center" vertical="center" wrapText="1"/>
      <protection/>
    </xf>
    <xf numFmtId="0" fontId="3" fillId="0" borderId="30" xfId="18" applyBorder="1">
      <alignment horizontal="center" vertical="center" wrapText="1"/>
      <protection/>
    </xf>
    <xf numFmtId="0" fontId="3" fillId="0" borderId="31" xfId="18" applyBorder="1">
      <alignment horizontal="center" vertical="center" wrapText="1"/>
      <protection/>
    </xf>
    <xf numFmtId="0" fontId="3" fillId="0" borderId="32" xfId="18" applyBorder="1">
      <alignment horizontal="center" vertical="center" wrapText="1"/>
      <protection/>
    </xf>
    <xf numFmtId="0" fontId="0" fillId="0" borderId="16" xfId="0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5" fillId="5" borderId="16" xfId="0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5" fillId="0" borderId="26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172" fontId="6" fillId="0" borderId="26" xfId="21" applyNumberFormat="1" applyBorder="1" applyAlignment="1">
      <alignment vertical="top"/>
    </xf>
    <xf numFmtId="188" fontId="6" fillId="0" borderId="26" xfId="21" applyNumberFormat="1" applyBorder="1" applyAlignment="1">
      <alignment vertical="top"/>
    </xf>
    <xf numFmtId="17" fontId="3" fillId="0" borderId="7" xfId="18" applyNumberFormat="1" applyFont="1" applyBorder="1" applyAlignment="1">
      <alignment horizontal="center" vertical="center" wrapText="1"/>
      <protection/>
    </xf>
    <xf numFmtId="0" fontId="3" fillId="0" borderId="6" xfId="18" applyBorder="1" applyAlignment="1">
      <alignment horizontal="center" vertical="center" wrapText="1"/>
      <protection/>
    </xf>
    <xf numFmtId="0" fontId="3" fillId="0" borderId="8" xfId="18" applyBorder="1" applyAlignment="1">
      <alignment horizontal="center" vertical="center" wrapText="1"/>
      <protection/>
    </xf>
    <xf numFmtId="17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17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3" xfId="18" applyBorder="1">
      <alignment horizontal="center" vertical="center" wrapText="1"/>
      <protection/>
    </xf>
    <xf numFmtId="0" fontId="3" fillId="0" borderId="25" xfId="18" applyBorder="1">
      <alignment horizontal="center" vertical="center" wrapText="1"/>
      <protection/>
    </xf>
    <xf numFmtId="0" fontId="3" fillId="0" borderId="4" xfId="18" applyBorder="1" applyAlignment="1">
      <alignment horizontal="center" vertical="center" wrapText="1"/>
      <protection/>
    </xf>
    <xf numFmtId="0" fontId="3" fillId="0" borderId="26" xfId="18" applyBorder="1" applyAlignment="1">
      <alignment horizontal="center" vertical="center" wrapText="1"/>
      <protection/>
    </xf>
    <xf numFmtId="0" fontId="3" fillId="0" borderId="5" xfId="18" applyBorder="1" applyAlignment="1">
      <alignment horizontal="center" vertical="center" wrapText="1"/>
      <protection/>
    </xf>
    <xf numFmtId="0" fontId="3" fillId="0" borderId="27" xfId="18" applyBorder="1" applyAlignment="1">
      <alignment horizontal="center" vertical="center" wrapText="1"/>
      <protection/>
    </xf>
    <xf numFmtId="0" fontId="3" fillId="0" borderId="3" xfId="18" applyFont="1" applyBorder="1">
      <alignment horizontal="center" vertical="center" wrapText="1"/>
      <protection/>
    </xf>
    <xf numFmtId="0" fontId="3" fillId="0" borderId="4" xfId="18" applyBorder="1">
      <alignment horizontal="center" vertical="center" wrapText="1"/>
      <protection/>
    </xf>
    <xf numFmtId="0" fontId="3" fillId="0" borderId="5" xfId="18" applyBorder="1">
      <alignment horizontal="center" vertical="center" wrapText="1"/>
      <protection/>
    </xf>
    <xf numFmtId="17" fontId="3" fillId="0" borderId="3" xfId="18" applyNumberFormat="1" applyFont="1" applyBorder="1">
      <alignment horizontal="center" vertical="center" wrapText="1"/>
      <protection/>
    </xf>
    <xf numFmtId="17" fontId="3" fillId="0" borderId="6" xfId="18" applyNumberFormat="1" applyBorder="1" applyAlignment="1">
      <alignment horizontal="center" vertical="center" wrapText="1"/>
      <protection/>
    </xf>
  </cellXfs>
  <cellStyles count="10">
    <cellStyle name="Normal" xfId="0"/>
    <cellStyle name="Currency" xfId="15"/>
    <cellStyle name="Currency [0]" xfId="16"/>
    <cellStyle name="Заголовок" xfId="17"/>
    <cellStyle name="ЗаголовокСтолбца" xfId="18"/>
    <cellStyle name="Значение" xfId="19"/>
    <cellStyle name="Percent" xfId="20"/>
    <cellStyle name="Comma" xfId="21"/>
    <cellStyle name="Comma [0]" xfId="22"/>
    <cellStyle name="Формула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znetsovaNN\&#1056;&#1072;&#1073;&#1086;&#1095;&#1080;&#1081;%20&#1089;&#1090;&#1086;&#1083;\&#1060;&#1086;&#1088;&#1084;&#1072;%2046%20&#1069;&#1069;\&#1044;&#1083;&#1103;%20&#1088;&#1072;&#1089;&#1095;&#1105;&#1090;&#1072;%20&#1090;&#1072;&#1088;&#1080;&#1092;&#1086;&#1074;\TSET.NET.2009.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znetsovaNN\&#1056;&#1072;&#1073;&#1086;&#1095;&#1080;&#1081;%20&#1089;&#1090;&#1086;&#1083;\&#1060;&#1086;&#1088;&#1084;&#1072;%2046%20&#1069;&#1069;\&#1058;&#1072;&#1073;&#1083;&#1080;&#1094;&#1099;%20&#1076;&#1083;&#1103;%20&#1086;&#1073;&#1097;&#1077;&#1075;&#1086;%20&#1073;&#1072;&#1083;&#1072;&#1085;&#1089;&#1072;%20&#1085;&#1072;%20201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Лист3"/>
    </sheetNames>
    <sheetDataSet>
      <sheetData sheetId="0">
        <row r="25">
          <cell r="E25">
            <v>289.468</v>
          </cell>
          <cell r="G25">
            <v>658.283</v>
          </cell>
          <cell r="H25">
            <v>5</v>
          </cell>
          <cell r="I25">
            <v>262.19</v>
          </cell>
          <cell r="K25">
            <v>850.632</v>
          </cell>
          <cell r="L25">
            <v>5</v>
          </cell>
          <cell r="M25">
            <v>289.662</v>
          </cell>
          <cell r="O25">
            <v>492.965</v>
          </cell>
          <cell r="P25">
            <v>5</v>
          </cell>
          <cell r="Q25">
            <v>279.624</v>
          </cell>
          <cell r="S25">
            <v>473.195</v>
          </cell>
          <cell r="T25">
            <v>5</v>
          </cell>
          <cell r="U25">
            <v>288.51</v>
          </cell>
          <cell r="W25">
            <v>724.947</v>
          </cell>
          <cell r="Y25">
            <v>279.195</v>
          </cell>
          <cell r="AA25">
            <v>1501.108</v>
          </cell>
          <cell r="AB25">
            <v>5</v>
          </cell>
          <cell r="AC25">
            <v>288.342</v>
          </cell>
          <cell r="AE25">
            <v>955.623</v>
          </cell>
          <cell r="AF25">
            <v>5</v>
          </cell>
          <cell r="AG25">
            <v>286.796</v>
          </cell>
          <cell r="AI25">
            <v>930.999</v>
          </cell>
          <cell r="AJ25">
            <v>5</v>
          </cell>
          <cell r="AK25">
            <v>277.082</v>
          </cell>
          <cell r="AM25">
            <v>681.334</v>
          </cell>
          <cell r="AN25">
            <v>5</v>
          </cell>
          <cell r="AO25">
            <v>289.743</v>
          </cell>
          <cell r="AQ25">
            <v>1362.132</v>
          </cell>
          <cell r="AR25">
            <v>5</v>
          </cell>
          <cell r="AS25">
            <v>280.948</v>
          </cell>
          <cell r="AU25">
            <v>1209.471</v>
          </cell>
          <cell r="AV25">
            <v>5</v>
          </cell>
          <cell r="AW25">
            <v>291.241</v>
          </cell>
          <cell r="AY25">
            <v>956.687</v>
          </cell>
          <cell r="AZ25">
            <v>5</v>
          </cell>
          <cell r="BA25">
            <v>3402.8009999999995</v>
          </cell>
          <cell r="BC25">
            <v>10797.376</v>
          </cell>
          <cell r="BD25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3"/>
  <sheetViews>
    <sheetView tabSelected="1" zoomScale="75" zoomScaleNormal="75" workbookViewId="0" topLeftCell="A2">
      <selection activeCell="CT17" sqref="CT17"/>
    </sheetView>
  </sheetViews>
  <sheetFormatPr defaultColWidth="9.00390625" defaultRowHeight="12.75"/>
  <cols>
    <col min="1" max="1" width="5.375" style="0" customWidth="1"/>
    <col min="2" max="2" width="29.625" style="7" customWidth="1"/>
    <col min="3" max="3" width="8.00390625" style="7" customWidth="1"/>
    <col min="4" max="4" width="12.75390625" style="0" hidden="1" customWidth="1"/>
    <col min="5" max="5" width="13.625" style="0" hidden="1" customWidth="1"/>
    <col min="6" max="6" width="10.125" style="0" hidden="1" customWidth="1"/>
    <col min="7" max="7" width="15.375" style="0" hidden="1" customWidth="1"/>
    <col min="8" max="8" width="11.00390625" style="0" hidden="1" customWidth="1"/>
    <col min="9" max="9" width="13.875" style="0" hidden="1" customWidth="1"/>
    <col min="10" max="10" width="13.375" style="0" hidden="1" customWidth="1"/>
    <col min="11" max="11" width="11.00390625" style="0" hidden="1" customWidth="1"/>
    <col min="12" max="12" width="13.875" style="0" hidden="1" customWidth="1"/>
    <col min="13" max="13" width="14.625" style="0" hidden="1" customWidth="1"/>
    <col min="14" max="14" width="12.875" style="0" hidden="1" customWidth="1"/>
    <col min="15" max="15" width="14.875" style="0" hidden="1" customWidth="1"/>
    <col min="16" max="16" width="15.125" style="0" hidden="1" customWidth="1"/>
    <col min="17" max="17" width="14.875" style="0" hidden="1" customWidth="1"/>
    <col min="18" max="18" width="11.125" style="0" hidden="1" customWidth="1"/>
    <col min="19" max="19" width="13.875" style="0" hidden="1" customWidth="1"/>
    <col min="20" max="20" width="16.75390625" style="0" hidden="1" customWidth="1"/>
    <col min="21" max="21" width="13.875" style="0" hidden="1" customWidth="1"/>
    <col min="22" max="22" width="15.625" style="0" hidden="1" customWidth="1"/>
    <col min="23" max="23" width="15.00390625" style="0" hidden="1" customWidth="1"/>
    <col min="24" max="24" width="12.875" style="0" hidden="1" customWidth="1"/>
    <col min="25" max="26" width="13.625" style="0" hidden="1" customWidth="1"/>
    <col min="27" max="27" width="14.75390625" style="0" hidden="1" customWidth="1"/>
    <col min="28" max="28" width="14.25390625" style="0" hidden="1" customWidth="1"/>
    <col min="29" max="29" width="13.625" style="0" hidden="1" customWidth="1"/>
    <col min="30" max="30" width="16.25390625" style="0" hidden="1" customWidth="1"/>
    <col min="31" max="31" width="12.625" style="0" hidden="1" customWidth="1"/>
    <col min="32" max="32" width="14.75390625" style="0" hidden="1" customWidth="1"/>
    <col min="33" max="33" width="11.75390625" style="0" hidden="1" customWidth="1"/>
    <col min="34" max="34" width="13.125" style="0" hidden="1" customWidth="1"/>
    <col min="35" max="35" width="13.625" style="0" hidden="1" customWidth="1"/>
    <col min="36" max="36" width="11.875" style="0" hidden="1" customWidth="1"/>
    <col min="37" max="37" width="15.875" style="0" hidden="1" customWidth="1"/>
    <col min="38" max="38" width="11.875" style="0" hidden="1" customWidth="1"/>
    <col min="39" max="39" width="12.625" style="0" hidden="1" customWidth="1"/>
    <col min="40" max="40" width="13.625" style="0" hidden="1" customWidth="1"/>
    <col min="41" max="41" width="10.75390625" style="0" hidden="1" customWidth="1"/>
    <col min="42" max="42" width="14.375" style="0" hidden="1" customWidth="1"/>
    <col min="43" max="43" width="12.75390625" style="0" hidden="1" customWidth="1"/>
    <col min="44" max="44" width="11.375" style="0" hidden="1" customWidth="1"/>
    <col min="45" max="45" width="14.125" style="0" hidden="1" customWidth="1"/>
    <col min="46" max="46" width="10.75390625" style="0" hidden="1" customWidth="1"/>
    <col min="47" max="47" width="16.00390625" style="0" hidden="1" customWidth="1"/>
    <col min="48" max="48" width="12.875" style="0" hidden="1" customWidth="1"/>
    <col min="49" max="49" width="12.375" style="0" hidden="1" customWidth="1"/>
    <col min="50" max="50" width="13.625" style="0" hidden="1" customWidth="1"/>
    <col min="51" max="51" width="13.375" style="0" hidden="1" customWidth="1"/>
    <col min="52" max="52" width="14.25390625" style="0" hidden="1" customWidth="1"/>
    <col min="53" max="54" width="12.375" style="0" hidden="1" customWidth="1"/>
    <col min="55" max="55" width="13.375" style="0" hidden="1" customWidth="1"/>
    <col min="56" max="56" width="12.25390625" style="0" hidden="1" customWidth="1"/>
    <col min="57" max="57" width="13.75390625" style="0" hidden="1" customWidth="1"/>
    <col min="58" max="63" width="12.875" style="0" hidden="1" customWidth="1"/>
    <col min="64" max="64" width="13.75390625" style="0" hidden="1" customWidth="1"/>
    <col min="65" max="65" width="13.875" style="0" hidden="1" customWidth="1"/>
    <col min="66" max="66" width="14.25390625" style="0" hidden="1" customWidth="1"/>
    <col min="67" max="67" width="13.625" style="0" hidden="1" customWidth="1"/>
    <col min="68" max="68" width="14.25390625" style="0" hidden="1" customWidth="1"/>
    <col min="69" max="69" width="12.875" style="0" hidden="1" customWidth="1"/>
    <col min="70" max="70" width="13.75390625" style="0" hidden="1" customWidth="1"/>
    <col min="71" max="71" width="10.75390625" style="0" hidden="1" customWidth="1"/>
    <col min="72" max="72" width="14.25390625" style="0" hidden="1" customWidth="1"/>
    <col min="73" max="73" width="13.125" style="0" hidden="1" customWidth="1"/>
    <col min="74" max="74" width="11.75390625" style="0" hidden="1" customWidth="1"/>
    <col min="75" max="75" width="13.25390625" style="0" hidden="1" customWidth="1"/>
    <col min="76" max="76" width="10.875" style="0" hidden="1" customWidth="1"/>
    <col min="77" max="77" width="14.75390625" style="0" hidden="1" customWidth="1"/>
    <col min="78" max="78" width="11.125" style="0" hidden="1" customWidth="1"/>
    <col min="79" max="79" width="16.25390625" style="0" customWidth="1"/>
    <col min="80" max="80" width="17.875" style="0" customWidth="1"/>
    <col min="81" max="81" width="16.75390625" style="0" customWidth="1"/>
    <col min="82" max="82" width="17.125" style="0" customWidth="1"/>
    <col min="83" max="83" width="18.00390625" style="0" customWidth="1"/>
    <col min="84" max="84" width="12.875" style="0" hidden="1" customWidth="1"/>
    <col min="85" max="85" width="15.125" style="0" hidden="1" customWidth="1"/>
    <col min="86" max="86" width="12.125" style="0" hidden="1" customWidth="1"/>
    <col min="87" max="87" width="14.75390625" style="0" hidden="1" customWidth="1"/>
    <col min="88" max="88" width="12.875" style="0" hidden="1" customWidth="1"/>
    <col min="89" max="89" width="15.25390625" style="0" hidden="1" customWidth="1"/>
    <col min="90" max="90" width="16.75390625" style="0" hidden="1" customWidth="1"/>
    <col min="91" max="91" width="12.125" style="0" hidden="1" customWidth="1"/>
    <col min="92" max="92" width="18.125" style="0" hidden="1" customWidth="1"/>
    <col min="93" max="93" width="19.625" style="0" hidden="1" customWidth="1"/>
  </cols>
  <sheetData>
    <row r="1" spans="1:93" ht="12.75" hidden="1">
      <c r="A1" s="1" t="e">
        <f>'[1]Справочники'!E13</f>
        <v>#REF!</v>
      </c>
      <c r="B1" s="2" t="e">
        <f>'[1]Справочники'!D21</f>
        <v>#REF!</v>
      </c>
      <c r="C1" s="3"/>
      <c r="D1" s="4"/>
      <c r="E1" s="4"/>
      <c r="F1" s="4"/>
      <c r="G1" s="4"/>
      <c r="H1" s="4"/>
      <c r="AB1" s="5" t="s">
        <v>0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</row>
    <row r="2" spans="1:93" ht="19.5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6"/>
      <c r="CG2" s="6"/>
      <c r="CH2" s="6"/>
      <c r="CI2" s="6"/>
      <c r="CJ2" s="6"/>
      <c r="CK2" s="6"/>
      <c r="CL2" s="6"/>
      <c r="CM2" s="6"/>
      <c r="CN2" s="6"/>
      <c r="CO2" s="6"/>
    </row>
    <row r="3" spans="28:93" ht="12" customHeight="1" thickBot="1">
      <c r="AB3" s="5" t="s">
        <v>2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</row>
    <row r="4" spans="1:93" ht="16.5" customHeight="1" thickBot="1">
      <c r="A4" s="230" t="s">
        <v>3</v>
      </c>
      <c r="B4" s="232" t="s">
        <v>4</v>
      </c>
      <c r="C4" s="234"/>
      <c r="D4" s="236" t="s">
        <v>5</v>
      </c>
      <c r="E4" s="237"/>
      <c r="F4" s="237"/>
      <c r="G4" s="237"/>
      <c r="H4" s="238"/>
      <c r="I4" s="236" t="s">
        <v>6</v>
      </c>
      <c r="J4" s="237"/>
      <c r="K4" s="237"/>
      <c r="L4" s="237"/>
      <c r="M4" s="238"/>
      <c r="N4" s="236" t="s">
        <v>7</v>
      </c>
      <c r="O4" s="237"/>
      <c r="P4" s="237"/>
      <c r="Q4" s="237"/>
      <c r="R4" s="238"/>
      <c r="S4" s="13"/>
      <c r="T4" s="14" t="s">
        <v>8</v>
      </c>
      <c r="U4" s="13"/>
      <c r="V4" s="13"/>
      <c r="W4" s="13"/>
      <c r="X4" s="239">
        <v>40634</v>
      </c>
      <c r="Y4" s="237"/>
      <c r="Z4" s="237"/>
      <c r="AA4" s="237"/>
      <c r="AB4" s="238"/>
      <c r="AC4" s="15"/>
      <c r="AD4" s="16">
        <v>40664</v>
      </c>
      <c r="AE4" s="13"/>
      <c r="AF4" s="13"/>
      <c r="AG4" s="17"/>
      <c r="AH4" s="240">
        <v>40695</v>
      </c>
      <c r="AI4" s="223"/>
      <c r="AJ4" s="223"/>
      <c r="AK4" s="223"/>
      <c r="AL4" s="223"/>
      <c r="AM4" s="222" t="s">
        <v>9</v>
      </c>
      <c r="AN4" s="223"/>
      <c r="AO4" s="223"/>
      <c r="AP4" s="223"/>
      <c r="AQ4" s="224"/>
      <c r="AR4" s="18"/>
      <c r="AS4" s="19"/>
      <c r="AT4" s="20">
        <v>40725</v>
      </c>
      <c r="AU4" s="21"/>
      <c r="AV4" s="22"/>
      <c r="AW4" s="18"/>
      <c r="AX4" s="19"/>
      <c r="AY4" s="20">
        <v>40756</v>
      </c>
      <c r="AZ4" s="21"/>
      <c r="BA4" s="22"/>
      <c r="BB4" s="13"/>
      <c r="BC4" s="19"/>
      <c r="BD4" s="20">
        <v>40787</v>
      </c>
      <c r="BE4" s="21"/>
      <c r="BF4" s="22"/>
      <c r="BG4" s="222" t="s">
        <v>10</v>
      </c>
      <c r="BH4" s="223"/>
      <c r="BI4" s="223"/>
      <c r="BJ4" s="223"/>
      <c r="BK4" s="224"/>
      <c r="BL4" s="18"/>
      <c r="BM4" s="19"/>
      <c r="BN4" s="20">
        <v>40817</v>
      </c>
      <c r="BO4" s="21"/>
      <c r="BP4" s="22"/>
      <c r="BQ4" s="18"/>
      <c r="BR4" s="19"/>
      <c r="BS4" s="20">
        <v>40848</v>
      </c>
      <c r="BT4" s="21"/>
      <c r="BU4" s="22"/>
      <c r="BV4" s="18"/>
      <c r="BW4" s="19"/>
      <c r="BX4" s="20">
        <v>40878</v>
      </c>
      <c r="BY4" s="21"/>
      <c r="BZ4" s="22"/>
      <c r="CA4" s="225" t="s">
        <v>11</v>
      </c>
      <c r="CB4" s="226"/>
      <c r="CC4" s="226"/>
      <c r="CD4" s="226"/>
      <c r="CE4" s="227"/>
      <c r="CF4" s="18"/>
      <c r="CG4" s="23"/>
      <c r="CH4" s="24" t="s">
        <v>12</v>
      </c>
      <c r="CI4" s="25"/>
      <c r="CJ4" s="26"/>
      <c r="CK4" s="18"/>
      <c r="CL4" s="19"/>
      <c r="CM4" s="20" t="s">
        <v>13</v>
      </c>
      <c r="CN4" s="21"/>
      <c r="CO4" s="22"/>
    </row>
    <row r="5" spans="1:93" ht="13.5" thickBot="1">
      <c r="A5" s="231"/>
      <c r="B5" s="233"/>
      <c r="C5" s="235"/>
      <c r="D5" s="27" t="s">
        <v>14</v>
      </c>
      <c r="E5" s="28" t="s">
        <v>15</v>
      </c>
      <c r="F5" s="28" t="s">
        <v>16</v>
      </c>
      <c r="G5" s="28" t="s">
        <v>17</v>
      </c>
      <c r="H5" s="29" t="s">
        <v>18</v>
      </c>
      <c r="I5" s="27"/>
      <c r="J5" s="28"/>
      <c r="K5" s="28"/>
      <c r="L5" s="28"/>
      <c r="M5" s="29"/>
      <c r="N5" s="27" t="s">
        <v>14</v>
      </c>
      <c r="O5" s="28" t="s">
        <v>15</v>
      </c>
      <c r="P5" s="28" t="s">
        <v>16</v>
      </c>
      <c r="Q5" s="28" t="s">
        <v>17</v>
      </c>
      <c r="R5" s="29" t="s">
        <v>18</v>
      </c>
      <c r="S5" s="27" t="s">
        <v>14</v>
      </c>
      <c r="T5" s="28" t="s">
        <v>15</v>
      </c>
      <c r="U5" s="28" t="s">
        <v>16</v>
      </c>
      <c r="V5" s="28" t="s">
        <v>17</v>
      </c>
      <c r="W5" s="29" t="s">
        <v>18</v>
      </c>
      <c r="X5" s="27" t="s">
        <v>14</v>
      </c>
      <c r="Y5" s="28" t="s">
        <v>15</v>
      </c>
      <c r="Z5" s="28" t="s">
        <v>16</v>
      </c>
      <c r="AA5" s="28" t="s">
        <v>17</v>
      </c>
      <c r="AB5" s="30" t="s">
        <v>18</v>
      </c>
      <c r="AC5" s="27" t="s">
        <v>14</v>
      </c>
      <c r="AD5" s="28" t="s">
        <v>15</v>
      </c>
      <c r="AE5" s="28" t="s">
        <v>16</v>
      </c>
      <c r="AF5" s="28" t="s">
        <v>17</v>
      </c>
      <c r="AG5" s="29" t="s">
        <v>18</v>
      </c>
      <c r="AH5" s="27" t="s">
        <v>14</v>
      </c>
      <c r="AI5" s="28" t="s">
        <v>15</v>
      </c>
      <c r="AJ5" s="28" t="s">
        <v>16</v>
      </c>
      <c r="AK5" s="28" t="s">
        <v>17</v>
      </c>
      <c r="AL5" s="29" t="s">
        <v>18</v>
      </c>
      <c r="AM5" s="27" t="s">
        <v>14</v>
      </c>
      <c r="AN5" s="28" t="s">
        <v>15</v>
      </c>
      <c r="AO5" s="28" t="s">
        <v>16</v>
      </c>
      <c r="AP5" s="28" t="s">
        <v>17</v>
      </c>
      <c r="AQ5" s="29" t="s">
        <v>18</v>
      </c>
      <c r="AR5" s="27" t="s">
        <v>14</v>
      </c>
      <c r="AS5" s="31" t="s">
        <v>15</v>
      </c>
      <c r="AT5" s="31" t="s">
        <v>16</v>
      </c>
      <c r="AU5" s="31" t="s">
        <v>17</v>
      </c>
      <c r="AV5" s="32" t="s">
        <v>18</v>
      </c>
      <c r="AW5" s="27" t="s">
        <v>14</v>
      </c>
      <c r="AX5" s="31" t="s">
        <v>15</v>
      </c>
      <c r="AY5" s="31" t="s">
        <v>16</v>
      </c>
      <c r="AZ5" s="31" t="s">
        <v>17</v>
      </c>
      <c r="BA5" s="32" t="s">
        <v>18</v>
      </c>
      <c r="BB5" s="27" t="s">
        <v>14</v>
      </c>
      <c r="BC5" s="31" t="s">
        <v>15</v>
      </c>
      <c r="BD5" s="31" t="s">
        <v>16</v>
      </c>
      <c r="BE5" s="31" t="s">
        <v>17</v>
      </c>
      <c r="BF5" s="32" t="s">
        <v>18</v>
      </c>
      <c r="BG5" s="27" t="s">
        <v>14</v>
      </c>
      <c r="BH5" s="28" t="s">
        <v>15</v>
      </c>
      <c r="BI5" s="28" t="s">
        <v>16</v>
      </c>
      <c r="BJ5" s="28" t="s">
        <v>17</v>
      </c>
      <c r="BK5" s="29" t="s">
        <v>18</v>
      </c>
      <c r="BL5" s="27" t="s">
        <v>14</v>
      </c>
      <c r="BM5" s="31" t="s">
        <v>15</v>
      </c>
      <c r="BN5" s="31" t="s">
        <v>16</v>
      </c>
      <c r="BO5" s="31" t="s">
        <v>17</v>
      </c>
      <c r="BP5" s="32" t="s">
        <v>18</v>
      </c>
      <c r="BQ5" s="27" t="s">
        <v>14</v>
      </c>
      <c r="BR5" s="31" t="s">
        <v>15</v>
      </c>
      <c r="BS5" s="31" t="s">
        <v>16</v>
      </c>
      <c r="BT5" s="31" t="s">
        <v>17</v>
      </c>
      <c r="BU5" s="32" t="s">
        <v>18</v>
      </c>
      <c r="BV5" s="27" t="s">
        <v>14</v>
      </c>
      <c r="BW5" s="31" t="s">
        <v>15</v>
      </c>
      <c r="BX5" s="31" t="s">
        <v>16</v>
      </c>
      <c r="BY5" s="31" t="s">
        <v>17</v>
      </c>
      <c r="BZ5" s="33" t="s">
        <v>18</v>
      </c>
      <c r="CA5" s="211" t="s">
        <v>14</v>
      </c>
      <c r="CB5" s="211" t="s">
        <v>15</v>
      </c>
      <c r="CC5" s="211" t="s">
        <v>16</v>
      </c>
      <c r="CD5" s="211" t="s">
        <v>17</v>
      </c>
      <c r="CE5" s="211" t="s">
        <v>18</v>
      </c>
      <c r="CF5" s="8" t="s">
        <v>14</v>
      </c>
      <c r="CG5" s="11" t="s">
        <v>15</v>
      </c>
      <c r="CH5" s="11" t="s">
        <v>16</v>
      </c>
      <c r="CI5" s="11" t="s">
        <v>17</v>
      </c>
      <c r="CJ5" s="12" t="s">
        <v>18</v>
      </c>
      <c r="CK5" s="27" t="s">
        <v>14</v>
      </c>
      <c r="CL5" s="31" t="s">
        <v>15</v>
      </c>
      <c r="CM5" s="31" t="s">
        <v>16</v>
      </c>
      <c r="CN5" s="31" t="s">
        <v>17</v>
      </c>
      <c r="CO5" s="32" t="s">
        <v>18</v>
      </c>
    </row>
    <row r="6" spans="1:93" ht="12.75" customHeight="1">
      <c r="A6" s="8">
        <v>1</v>
      </c>
      <c r="B6" s="9">
        <v>2</v>
      </c>
      <c r="C6" s="10"/>
      <c r="D6" s="27">
        <f>C6+1</f>
        <v>1</v>
      </c>
      <c r="E6" s="28">
        <f>D6+1</f>
        <v>2</v>
      </c>
      <c r="F6" s="28">
        <f>E6+1</f>
        <v>3</v>
      </c>
      <c r="G6" s="28">
        <f>F6+1</f>
        <v>4</v>
      </c>
      <c r="H6" s="29">
        <f>G6+1</f>
        <v>5</v>
      </c>
      <c r="I6" s="27"/>
      <c r="J6" s="28"/>
      <c r="K6" s="28"/>
      <c r="L6" s="28"/>
      <c r="M6" s="29"/>
      <c r="N6" s="27">
        <f aca="true" t="shared" si="0" ref="N6:AL6">M6+1</f>
        <v>1</v>
      </c>
      <c r="O6" s="28">
        <f t="shared" si="0"/>
        <v>2</v>
      </c>
      <c r="P6" s="28">
        <f t="shared" si="0"/>
        <v>3</v>
      </c>
      <c r="Q6" s="28">
        <f t="shared" si="0"/>
        <v>4</v>
      </c>
      <c r="R6" s="29">
        <f t="shared" si="0"/>
        <v>5</v>
      </c>
      <c r="S6" s="27">
        <f>R6+1</f>
        <v>6</v>
      </c>
      <c r="T6" s="28">
        <f>S6+1</f>
        <v>7</v>
      </c>
      <c r="U6" s="28">
        <f>T6+1</f>
        <v>8</v>
      </c>
      <c r="V6" s="28">
        <f>U6+1</f>
        <v>9</v>
      </c>
      <c r="W6" s="29">
        <f>V6+1</f>
        <v>10</v>
      </c>
      <c r="X6" s="27">
        <f>R6+1</f>
        <v>6</v>
      </c>
      <c r="Y6" s="28">
        <f t="shared" si="0"/>
        <v>7</v>
      </c>
      <c r="Z6" s="28">
        <f t="shared" si="0"/>
        <v>8</v>
      </c>
      <c r="AA6" s="28">
        <f t="shared" si="0"/>
        <v>9</v>
      </c>
      <c r="AB6" s="30">
        <f t="shared" si="0"/>
        <v>10</v>
      </c>
      <c r="AC6" s="27">
        <f t="shared" si="0"/>
        <v>11</v>
      </c>
      <c r="AD6" s="28">
        <f t="shared" si="0"/>
        <v>12</v>
      </c>
      <c r="AE6" s="28">
        <f t="shared" si="0"/>
        <v>13</v>
      </c>
      <c r="AF6" s="28">
        <f t="shared" si="0"/>
        <v>14</v>
      </c>
      <c r="AG6" s="29">
        <f t="shared" si="0"/>
        <v>15</v>
      </c>
      <c r="AH6" s="27">
        <f t="shared" si="0"/>
        <v>16</v>
      </c>
      <c r="AI6" s="28">
        <f t="shared" si="0"/>
        <v>17</v>
      </c>
      <c r="AJ6" s="28">
        <f t="shared" si="0"/>
        <v>18</v>
      </c>
      <c r="AK6" s="28">
        <f t="shared" si="0"/>
        <v>19</v>
      </c>
      <c r="AL6" s="29">
        <f t="shared" si="0"/>
        <v>20</v>
      </c>
      <c r="AM6" s="34"/>
      <c r="AN6" s="35"/>
      <c r="AO6" s="35"/>
      <c r="AP6" s="35"/>
      <c r="AQ6" s="36"/>
      <c r="AR6" s="34"/>
      <c r="AS6" s="35"/>
      <c r="AT6" s="35"/>
      <c r="AU6" s="35"/>
      <c r="AV6" s="36"/>
      <c r="AW6" s="34"/>
      <c r="AX6" s="35"/>
      <c r="AY6" s="35"/>
      <c r="AZ6" s="35"/>
      <c r="BA6" s="36"/>
      <c r="BB6" s="27">
        <f>BA6+1</f>
        <v>1</v>
      </c>
      <c r="BC6" s="35"/>
      <c r="BD6" s="35"/>
      <c r="BE6" s="35"/>
      <c r="BF6" s="36"/>
      <c r="BG6" s="34"/>
      <c r="BH6" s="35"/>
      <c r="BI6" s="35"/>
      <c r="BJ6" s="35"/>
      <c r="BK6" s="36"/>
      <c r="BL6" s="34"/>
      <c r="BM6" s="35"/>
      <c r="BN6" s="35"/>
      <c r="BO6" s="35"/>
      <c r="BP6" s="36"/>
      <c r="BQ6" s="34"/>
      <c r="BR6" s="35"/>
      <c r="BS6" s="35"/>
      <c r="BT6" s="35"/>
      <c r="BU6" s="36"/>
      <c r="BV6" s="34"/>
      <c r="BW6" s="35"/>
      <c r="BX6" s="35"/>
      <c r="BY6" s="35"/>
      <c r="BZ6" s="35"/>
      <c r="CA6" s="210"/>
      <c r="CB6" s="212"/>
      <c r="CC6" s="212"/>
      <c r="CD6" s="212"/>
      <c r="CE6" s="213"/>
      <c r="CF6" s="34"/>
      <c r="CG6" s="35"/>
      <c r="CH6" s="35"/>
      <c r="CI6" s="35"/>
      <c r="CJ6" s="36"/>
      <c r="CK6" s="34"/>
      <c r="CL6" s="35"/>
      <c r="CM6" s="35"/>
      <c r="CN6" s="35"/>
      <c r="CO6" s="36"/>
    </row>
    <row r="7" spans="1:93" ht="22.5">
      <c r="A7" s="60" t="s">
        <v>19</v>
      </c>
      <c r="B7" s="38" t="s">
        <v>20</v>
      </c>
      <c r="C7" s="214" t="s">
        <v>21</v>
      </c>
      <c r="D7" s="39">
        <f aca="true" t="shared" si="1" ref="D7:BA7">D8+D14+D15+D16</f>
        <v>51870.277</v>
      </c>
      <c r="E7" s="40">
        <f t="shared" si="1"/>
        <v>44423.551</v>
      </c>
      <c r="F7" s="40">
        <f t="shared" si="1"/>
        <v>0</v>
      </c>
      <c r="G7" s="40">
        <f t="shared" si="1"/>
        <v>43129.612</v>
      </c>
      <c r="H7" s="41">
        <f t="shared" si="1"/>
        <v>464.864</v>
      </c>
      <c r="I7" s="39">
        <f t="shared" si="1"/>
        <v>47661.063</v>
      </c>
      <c r="J7" s="40">
        <f t="shared" si="1"/>
        <v>40888.963</v>
      </c>
      <c r="K7" s="40">
        <f t="shared" si="1"/>
        <v>0</v>
      </c>
      <c r="L7" s="40">
        <f t="shared" si="1"/>
        <v>39821.314</v>
      </c>
      <c r="M7" s="41">
        <f t="shared" si="1"/>
        <v>459.95000000000005</v>
      </c>
      <c r="N7" s="42">
        <f t="shared" si="1"/>
        <v>51997.352999999996</v>
      </c>
      <c r="O7" s="40">
        <f t="shared" si="1"/>
        <v>44750.751</v>
      </c>
      <c r="P7" s="40">
        <f t="shared" si="1"/>
        <v>0</v>
      </c>
      <c r="Q7" s="40">
        <f t="shared" si="1"/>
        <v>43317.348</v>
      </c>
      <c r="R7" s="41">
        <f t="shared" si="1"/>
        <v>450.995</v>
      </c>
      <c r="S7" s="42">
        <f t="shared" si="1"/>
        <v>151528.69299999997</v>
      </c>
      <c r="T7" s="40">
        <f t="shared" si="1"/>
        <v>130063.26499999998</v>
      </c>
      <c r="U7" s="40">
        <f t="shared" si="1"/>
        <v>0</v>
      </c>
      <c r="V7" s="40">
        <f t="shared" si="1"/>
        <v>126268.27399999999</v>
      </c>
      <c r="W7" s="41">
        <f t="shared" si="1"/>
        <v>1375.809</v>
      </c>
      <c r="X7" s="42">
        <f t="shared" si="1"/>
        <v>47801.248</v>
      </c>
      <c r="Y7" s="43">
        <f t="shared" si="1"/>
        <v>40740.977</v>
      </c>
      <c r="Z7" s="43">
        <f t="shared" si="1"/>
        <v>0</v>
      </c>
      <c r="AA7" s="43">
        <f t="shared" si="1"/>
        <v>39603.956</v>
      </c>
      <c r="AB7" s="44">
        <f t="shared" si="1"/>
        <v>435.98900000000003</v>
      </c>
      <c r="AC7" s="42">
        <f t="shared" si="1"/>
        <v>46778.15899999999</v>
      </c>
      <c r="AD7" s="40">
        <f t="shared" si="1"/>
        <v>40333.452</v>
      </c>
      <c r="AE7" s="40">
        <f t="shared" si="1"/>
        <v>0</v>
      </c>
      <c r="AF7" s="40">
        <f t="shared" si="1"/>
        <v>38507.768</v>
      </c>
      <c r="AG7" s="41">
        <f t="shared" si="1"/>
        <v>448.29200000000003</v>
      </c>
      <c r="AH7" s="45">
        <f t="shared" si="1"/>
        <v>45189.412000000004</v>
      </c>
      <c r="AI7" s="43">
        <f t="shared" si="1"/>
        <v>38941.79760569235</v>
      </c>
      <c r="AJ7" s="40">
        <f t="shared" si="1"/>
        <v>0</v>
      </c>
      <c r="AK7" s="43">
        <f t="shared" si="1"/>
        <v>37361.86369521578</v>
      </c>
      <c r="AL7" s="41">
        <f t="shared" si="1"/>
        <v>401.1382990918578</v>
      </c>
      <c r="AM7" s="45">
        <f t="shared" si="1"/>
        <v>139668.819</v>
      </c>
      <c r="AN7" s="40">
        <f t="shared" si="1"/>
        <v>119930.052</v>
      </c>
      <c r="AO7" s="40">
        <f t="shared" si="1"/>
        <v>0</v>
      </c>
      <c r="AP7" s="40">
        <f t="shared" si="1"/>
        <v>115459.7896</v>
      </c>
      <c r="AQ7" s="41">
        <f t="shared" si="1"/>
        <v>1285.3919999999998</v>
      </c>
      <c r="AR7" s="45">
        <f t="shared" si="1"/>
        <v>46125.850000000006</v>
      </c>
      <c r="AS7" s="40">
        <f t="shared" si="1"/>
        <v>39839.55141953924</v>
      </c>
      <c r="AT7" s="40">
        <f t="shared" si="1"/>
        <v>0</v>
      </c>
      <c r="AU7" s="40">
        <f t="shared" si="1"/>
        <v>38609.0390755269</v>
      </c>
      <c r="AV7" s="41">
        <f t="shared" si="1"/>
        <v>431.22590493385786</v>
      </c>
      <c r="AW7" s="45">
        <f>AW8+AW14+AW16</f>
        <v>44361.06100000001</v>
      </c>
      <c r="AX7" s="40">
        <f t="shared" si="1"/>
        <v>37970.732</v>
      </c>
      <c r="AY7" s="40">
        <f t="shared" si="1"/>
        <v>0</v>
      </c>
      <c r="AZ7" s="40">
        <f t="shared" si="1"/>
        <v>36056.733</v>
      </c>
      <c r="BA7" s="41">
        <f t="shared" si="1"/>
        <v>419.843</v>
      </c>
      <c r="BB7" s="45">
        <f>BB8+BB14+BB16</f>
        <v>41832.48100000001</v>
      </c>
      <c r="BC7" s="40">
        <f aca="true" t="shared" si="2" ref="BC7:CE7">BC8+BC14+BC15+BC16</f>
        <v>36432.874</v>
      </c>
      <c r="BD7" s="40">
        <f t="shared" si="2"/>
        <v>0</v>
      </c>
      <c r="BE7" s="40">
        <f t="shared" si="2"/>
        <v>35049.841</v>
      </c>
      <c r="BF7" s="41">
        <f t="shared" si="2"/>
        <v>483.00100000000003</v>
      </c>
      <c r="BG7" s="45">
        <f t="shared" si="2"/>
        <v>132219.39200000002</v>
      </c>
      <c r="BH7" s="40">
        <f t="shared" si="2"/>
        <v>114156.78600000002</v>
      </c>
      <c r="BI7" s="40">
        <f t="shared" si="2"/>
        <v>0</v>
      </c>
      <c r="BJ7" s="40">
        <f t="shared" si="2"/>
        <v>109702.01440000001</v>
      </c>
      <c r="BK7" s="41">
        <f t="shared" si="2"/>
        <v>1334.0400000000002</v>
      </c>
      <c r="BL7" s="45">
        <f>BL8+BL14+BL16</f>
        <v>49843.095</v>
      </c>
      <c r="BM7" s="40">
        <f t="shared" si="2"/>
        <v>42759.69</v>
      </c>
      <c r="BN7" s="40">
        <f t="shared" si="2"/>
        <v>0</v>
      </c>
      <c r="BO7" s="40">
        <f t="shared" si="2"/>
        <v>41424.966</v>
      </c>
      <c r="BP7" s="41">
        <f t="shared" si="2"/>
        <v>466.696</v>
      </c>
      <c r="BQ7" s="46">
        <f>BQ8+BQ14+BQ15+BQ16</f>
        <v>49100.649999999994</v>
      </c>
      <c r="BR7" s="43">
        <f t="shared" si="2"/>
        <v>41818.312</v>
      </c>
      <c r="BS7" s="40">
        <f t="shared" si="2"/>
        <v>0</v>
      </c>
      <c r="BT7" s="43">
        <f t="shared" si="2"/>
        <v>41239.036</v>
      </c>
      <c r="BU7" s="47">
        <f t="shared" si="2"/>
        <v>468.91600000000005</v>
      </c>
      <c r="BV7" s="46">
        <f t="shared" si="2"/>
        <v>52448.24</v>
      </c>
      <c r="BW7" s="40">
        <f t="shared" si="2"/>
        <v>44882.519</v>
      </c>
      <c r="BX7" s="40">
        <f t="shared" si="2"/>
        <v>0</v>
      </c>
      <c r="BY7" s="40">
        <f t="shared" si="2"/>
        <v>44040.811</v>
      </c>
      <c r="BZ7" s="48">
        <f t="shared" si="2"/>
        <v>483.45799999999997</v>
      </c>
      <c r="CA7" s="46">
        <f t="shared" si="2"/>
        <v>574808.889</v>
      </c>
      <c r="CB7" s="40">
        <f t="shared" si="2"/>
        <v>493610.62399999995</v>
      </c>
      <c r="CC7" s="40">
        <f t="shared" si="2"/>
        <v>0</v>
      </c>
      <c r="CD7" s="40">
        <f t="shared" si="2"/>
        <v>477962.34500000003</v>
      </c>
      <c r="CE7" s="41">
        <f t="shared" si="2"/>
        <v>5414.311000000001</v>
      </c>
      <c r="CF7" s="46">
        <f aca="true" t="shared" si="3" ref="CF7:CO7">CF8+CF14+CF15+CF16</f>
        <v>514808.889</v>
      </c>
      <c r="CG7" s="40">
        <f t="shared" si="3"/>
        <v>433610.624</v>
      </c>
      <c r="CH7" s="40">
        <f t="shared" si="3"/>
        <v>0</v>
      </c>
      <c r="CI7" s="40">
        <f t="shared" si="3"/>
        <v>417962.345</v>
      </c>
      <c r="CJ7" s="41">
        <f t="shared" si="3"/>
        <v>5414.311000000001</v>
      </c>
      <c r="CK7" s="46">
        <f t="shared" si="3"/>
        <v>0</v>
      </c>
      <c r="CL7" s="40">
        <f t="shared" si="3"/>
        <v>0</v>
      </c>
      <c r="CM7" s="40">
        <f t="shared" si="3"/>
        <v>0</v>
      </c>
      <c r="CN7" s="40">
        <f t="shared" si="3"/>
        <v>0</v>
      </c>
      <c r="CO7" s="41">
        <f t="shared" si="3"/>
        <v>0</v>
      </c>
    </row>
    <row r="8" spans="1:93" ht="12.75">
      <c r="A8" s="60" t="s">
        <v>22</v>
      </c>
      <c r="B8" s="38" t="s">
        <v>23</v>
      </c>
      <c r="C8" s="214" t="s">
        <v>21</v>
      </c>
      <c r="D8" s="49"/>
      <c r="E8" s="40">
        <f>E10+E11+E12+E13</f>
        <v>0</v>
      </c>
      <c r="F8" s="40">
        <f>F10+F11+F12+F13</f>
        <v>0</v>
      </c>
      <c r="G8" s="40">
        <f>G10+G11+G12+G13</f>
        <v>35700.386</v>
      </c>
      <c r="H8" s="41">
        <f>H10+H11+H12+H13</f>
        <v>447.364</v>
      </c>
      <c r="I8" s="50"/>
      <c r="J8" s="40">
        <f>J10+J11+J12+J13</f>
        <v>0</v>
      </c>
      <c r="K8" s="40">
        <f>K10+K11+K12+K13</f>
        <v>0</v>
      </c>
      <c r="L8" s="40">
        <f>L10+L11+L12+L13</f>
        <v>33066.468</v>
      </c>
      <c r="M8" s="41">
        <f>M10+M11+M12+M13</f>
        <v>442.696</v>
      </c>
      <c r="N8" s="51"/>
      <c r="O8" s="40">
        <f>O10+O11+O12+O13</f>
        <v>0</v>
      </c>
      <c r="P8" s="40">
        <f>P10+P11+P12+P13</f>
        <v>0</v>
      </c>
      <c r="Q8" s="40">
        <f>Q10+Q11+Q12+Q13</f>
        <v>36087.148</v>
      </c>
      <c r="R8" s="41">
        <f>R10+R11+R12+R13</f>
        <v>434.593</v>
      </c>
      <c r="S8" s="51"/>
      <c r="T8" s="40">
        <f>T10+T11+T12+T13</f>
        <v>0</v>
      </c>
      <c r="U8" s="40">
        <f>U10+U11+U12+U13</f>
        <v>0</v>
      </c>
      <c r="V8" s="40">
        <f>V10+V11+V12+V13</f>
        <v>104854.002</v>
      </c>
      <c r="W8" s="41">
        <f>W10+W11+W12+W13</f>
        <v>1324.653</v>
      </c>
      <c r="X8" s="51"/>
      <c r="Y8" s="43">
        <f>Y10+Y11+Y12+Y13</f>
        <v>0</v>
      </c>
      <c r="Z8" s="43">
        <f>Z10+Z11+Z12+Z13</f>
        <v>0</v>
      </c>
      <c r="AA8" s="43">
        <f>AA10+AA11+AA12+AA13</f>
        <v>32556.249</v>
      </c>
      <c r="AB8" s="44">
        <f>AB10+AB11+AB12+AB13</f>
        <v>423.425</v>
      </c>
      <c r="AC8" s="52"/>
      <c r="AD8" s="40">
        <f>AD10+AD11+AD12+AD13</f>
        <v>0</v>
      </c>
      <c r="AE8" s="40">
        <f>AE10+AE11+AE12+AE13</f>
        <v>0</v>
      </c>
      <c r="AF8" s="40">
        <f>AF10+AF11+AF12+AF13</f>
        <v>32074.962</v>
      </c>
      <c r="AG8" s="41">
        <f>AG10+AG11+AG12+AG13</f>
        <v>436.391</v>
      </c>
      <c r="AH8" s="53"/>
      <c r="AI8" s="40">
        <f>AI10+AI11+AI12+AI13</f>
        <v>0</v>
      </c>
      <c r="AJ8" s="40">
        <f>AJ10+AJ11+AJ12+AJ13</f>
        <v>0</v>
      </c>
      <c r="AK8" s="43">
        <f>AK10+AK11+AK12+AK13</f>
        <v>31126.5856</v>
      </c>
      <c r="AL8" s="41">
        <f>AL10+AL11+AL12+AL13</f>
        <v>388.802</v>
      </c>
      <c r="AM8" s="53"/>
      <c r="AN8" s="40">
        <f>AN10+AN11+AN12+AN13</f>
        <v>0</v>
      </c>
      <c r="AO8" s="40">
        <f>AO10+AO11+AO12+AO13</f>
        <v>0</v>
      </c>
      <c r="AP8" s="40">
        <f>AP10+AP11+AP12+AP13</f>
        <v>95757.7966</v>
      </c>
      <c r="AQ8" s="41">
        <f>AQ10+AQ11+AQ12+AQ13</f>
        <v>1248.618</v>
      </c>
      <c r="AR8" s="53"/>
      <c r="AS8" s="40">
        <f>AS10+AS11+AS12+AS13</f>
        <v>0</v>
      </c>
      <c r="AT8" s="40">
        <f>AT10+AT11+AT12+AT13</f>
        <v>0</v>
      </c>
      <c r="AU8" s="40">
        <f>AU10+AU11+AU12+AU13</f>
        <v>32336.5344</v>
      </c>
      <c r="AV8" s="41">
        <f>AV10+AV11+AV12+AV13</f>
        <v>417.432</v>
      </c>
      <c r="AW8" s="53"/>
      <c r="AX8" s="40">
        <f>AX10+AX11+AX12+AX13</f>
        <v>0</v>
      </c>
      <c r="AY8" s="40">
        <f>AY10+AY11+AY12+AY13</f>
        <v>0</v>
      </c>
      <c r="AZ8" s="40">
        <f>AZ10+AZ11+AZ12+AZ13</f>
        <v>29681.594</v>
      </c>
      <c r="BA8" s="41">
        <f>BA10+BA11+BA12+BA13</f>
        <v>404.653</v>
      </c>
      <c r="BB8" s="53"/>
      <c r="BC8" s="40">
        <f>BC10+BC11+BC12+BC13</f>
        <v>0</v>
      </c>
      <c r="BD8" s="40">
        <f>BD10+BD11+BD12+BD13</f>
        <v>0</v>
      </c>
      <c r="BE8" s="40">
        <f>BE10+BE11+BE12+BE13</f>
        <v>29666.055</v>
      </c>
      <c r="BF8" s="41">
        <f>BF10+BF11+BF12+BF13</f>
        <v>467.18</v>
      </c>
      <c r="BG8" s="53"/>
      <c r="BH8" s="40">
        <f>BH10+BH11+BH12+BH13</f>
        <v>0</v>
      </c>
      <c r="BI8" s="40">
        <f>BI10+BI11+BI12+BI13</f>
        <v>0</v>
      </c>
      <c r="BJ8" s="40">
        <f>BJ10+BJ11+BJ12+BJ13</f>
        <v>91684.18340000001</v>
      </c>
      <c r="BK8" s="41">
        <f>BK10+BK11+BK12+BK13</f>
        <v>1289.265</v>
      </c>
      <c r="BL8" s="53"/>
      <c r="BM8" s="40">
        <f aca="true" t="shared" si="4" ref="BM8:BU8">BM10+BM11+BM12+BM13</f>
        <v>0</v>
      </c>
      <c r="BN8" s="40">
        <f t="shared" si="4"/>
        <v>0</v>
      </c>
      <c r="BO8" s="40">
        <f t="shared" si="4"/>
        <v>34359.89</v>
      </c>
      <c r="BP8" s="41">
        <f t="shared" si="4"/>
        <v>448.367</v>
      </c>
      <c r="BQ8" s="53"/>
      <c r="BR8" s="40">
        <f t="shared" si="4"/>
        <v>0</v>
      </c>
      <c r="BS8" s="40">
        <f t="shared" si="4"/>
        <v>0</v>
      </c>
      <c r="BT8" s="40">
        <f t="shared" si="4"/>
        <v>33975.603</v>
      </c>
      <c r="BU8" s="47">
        <f t="shared" si="4"/>
        <v>450.011</v>
      </c>
      <c r="BV8" s="53"/>
      <c r="BW8" s="40">
        <f>BW10+BW11+BW12+BW13</f>
        <v>0</v>
      </c>
      <c r="BX8" s="40">
        <f>BX10+BX11+BX12+BX13</f>
        <v>0</v>
      </c>
      <c r="BY8" s="40">
        <f>BY10+BY11+BY12+BY13</f>
        <v>36492.451</v>
      </c>
      <c r="BZ8" s="48">
        <f>BZ10+BZ11+BZ12+BZ13</f>
        <v>466.097</v>
      </c>
      <c r="CA8" s="53"/>
      <c r="CB8" s="40">
        <f>CB10+CB11+CB12+CB13</f>
        <v>0</v>
      </c>
      <c r="CC8" s="40">
        <f>CC10+CC11+CC12+CC13</f>
        <v>0</v>
      </c>
      <c r="CD8" s="40">
        <f>CD10+CD11+CD12+CD13</f>
        <v>396951.38</v>
      </c>
      <c r="CE8" s="41">
        <f>CE10+CE11+CE12+CE13</f>
        <v>5227.011</v>
      </c>
      <c r="CF8" s="53"/>
      <c r="CG8" s="40">
        <f>CG10+CG11+CG12+CG13</f>
        <v>0</v>
      </c>
      <c r="CH8" s="40">
        <f>CH10+CH11+CH12+CH13</f>
        <v>0</v>
      </c>
      <c r="CI8" s="40">
        <f>CI10+CI11+CI12+CI13</f>
        <v>336951.38</v>
      </c>
      <c r="CJ8" s="41">
        <f>CJ10+CJ11+CJ12+CJ13</f>
        <v>5227.011</v>
      </c>
      <c r="CK8" s="52"/>
      <c r="CL8" s="40">
        <f>CL10+CL11+CL12+CL13</f>
        <v>0</v>
      </c>
      <c r="CM8" s="40">
        <f>CM10+CM11+CM12+CM13</f>
        <v>0</v>
      </c>
      <c r="CN8" s="40">
        <f>CN10+CN11+CN12+CN13</f>
        <v>0</v>
      </c>
      <c r="CO8" s="41">
        <f>CO10+CO11+CO12+CO13</f>
        <v>0</v>
      </c>
    </row>
    <row r="9" spans="1:93" ht="12.75">
      <c r="A9" s="60"/>
      <c r="B9" s="38" t="s">
        <v>24</v>
      </c>
      <c r="C9" s="214"/>
      <c r="D9" s="54"/>
      <c r="E9" s="37"/>
      <c r="F9" s="37"/>
      <c r="G9" s="37"/>
      <c r="H9" s="55"/>
      <c r="I9" s="56"/>
      <c r="J9" s="37"/>
      <c r="K9" s="37"/>
      <c r="L9" s="37"/>
      <c r="M9" s="55"/>
      <c r="N9" s="57"/>
      <c r="O9" s="37"/>
      <c r="P9" s="37"/>
      <c r="Q9" s="37"/>
      <c r="R9" s="55"/>
      <c r="S9" s="57"/>
      <c r="T9" s="58"/>
      <c r="U9" s="37"/>
      <c r="V9" s="37"/>
      <c r="W9" s="58"/>
      <c r="X9" s="57"/>
      <c r="Y9" s="37"/>
      <c r="Z9" s="37"/>
      <c r="AA9" s="37"/>
      <c r="AB9" s="59"/>
      <c r="AC9" s="60"/>
      <c r="AD9" s="37"/>
      <c r="AE9" s="37"/>
      <c r="AF9" s="37"/>
      <c r="AG9" s="55"/>
      <c r="AH9" s="61"/>
      <c r="AI9" s="37"/>
      <c r="AJ9" s="37"/>
      <c r="AK9" s="62"/>
      <c r="AL9" s="55"/>
      <c r="AM9" s="61"/>
      <c r="AN9" s="63"/>
      <c r="AO9" s="63"/>
      <c r="AP9" s="63"/>
      <c r="AQ9" s="64"/>
      <c r="AR9" s="61"/>
      <c r="AS9" s="63"/>
      <c r="AT9" s="63"/>
      <c r="AU9" s="63"/>
      <c r="AV9" s="64"/>
      <c r="AW9" s="61"/>
      <c r="AX9" s="63"/>
      <c r="AY9" s="63"/>
      <c r="AZ9" s="63"/>
      <c r="BA9" s="64"/>
      <c r="BB9" s="61"/>
      <c r="BC9" s="63"/>
      <c r="BD9" s="63"/>
      <c r="BE9" s="63"/>
      <c r="BF9" s="64"/>
      <c r="BG9" s="61"/>
      <c r="BH9" s="63"/>
      <c r="BI9" s="63"/>
      <c r="BJ9" s="63"/>
      <c r="BK9" s="64"/>
      <c r="BL9" s="61"/>
      <c r="BM9" s="63"/>
      <c r="BN9" s="63"/>
      <c r="BO9" s="63"/>
      <c r="BP9" s="64"/>
      <c r="BQ9" s="61"/>
      <c r="BR9" s="63"/>
      <c r="BS9" s="63"/>
      <c r="BT9" s="63"/>
      <c r="BU9" s="64"/>
      <c r="BV9" s="61"/>
      <c r="BW9" s="63"/>
      <c r="BX9" s="63"/>
      <c r="BY9" s="63"/>
      <c r="BZ9" s="58"/>
      <c r="CA9" s="61"/>
      <c r="CB9" s="63"/>
      <c r="CC9" s="63"/>
      <c r="CD9" s="63"/>
      <c r="CE9" s="64"/>
      <c r="CF9" s="61"/>
      <c r="CG9" s="63"/>
      <c r="CH9" s="63"/>
      <c r="CI9" s="63"/>
      <c r="CJ9" s="64"/>
      <c r="CK9" s="60"/>
      <c r="CL9" s="63"/>
      <c r="CM9" s="63"/>
      <c r="CN9" s="63"/>
      <c r="CO9" s="64"/>
    </row>
    <row r="10" spans="1:93" ht="12.75">
      <c r="A10" s="60"/>
      <c r="B10" s="38" t="s">
        <v>25</v>
      </c>
      <c r="C10" s="214" t="s">
        <v>21</v>
      </c>
      <c r="D10" s="65"/>
      <c r="E10" s="66"/>
      <c r="F10" s="66"/>
      <c r="G10" s="66"/>
      <c r="H10" s="67"/>
      <c r="I10" s="68"/>
      <c r="J10" s="66"/>
      <c r="K10" s="66"/>
      <c r="L10" s="66"/>
      <c r="M10" s="67"/>
      <c r="N10" s="69"/>
      <c r="O10" s="70"/>
      <c r="P10" s="70"/>
      <c r="Q10" s="70"/>
      <c r="R10" s="71"/>
      <c r="S10" s="69"/>
      <c r="T10" s="72"/>
      <c r="U10" s="70"/>
      <c r="V10" s="70"/>
      <c r="W10" s="72"/>
      <c r="X10" s="69"/>
      <c r="Y10" s="70"/>
      <c r="Z10" s="70"/>
      <c r="AA10" s="70"/>
      <c r="AB10" s="73"/>
      <c r="AC10" s="74"/>
      <c r="AD10" s="70"/>
      <c r="AE10" s="70"/>
      <c r="AF10" s="70"/>
      <c r="AG10" s="71"/>
      <c r="AH10" s="75"/>
      <c r="AI10" s="70"/>
      <c r="AJ10" s="70"/>
      <c r="AK10" s="76"/>
      <c r="AL10" s="71"/>
      <c r="AM10" s="75"/>
      <c r="AN10" s="77"/>
      <c r="AO10" s="77"/>
      <c r="AP10" s="77"/>
      <c r="AQ10" s="78"/>
      <c r="AR10" s="75"/>
      <c r="AS10" s="77"/>
      <c r="AT10" s="77"/>
      <c r="AU10" s="77"/>
      <c r="AV10" s="78"/>
      <c r="AW10" s="75"/>
      <c r="AX10" s="77"/>
      <c r="AY10" s="77"/>
      <c r="AZ10" s="77"/>
      <c r="BA10" s="78"/>
      <c r="BB10" s="75"/>
      <c r="BC10" s="77"/>
      <c r="BD10" s="77"/>
      <c r="BE10" s="77"/>
      <c r="BF10" s="78"/>
      <c r="BG10" s="75"/>
      <c r="BH10" s="77"/>
      <c r="BI10" s="77"/>
      <c r="BJ10" s="77"/>
      <c r="BK10" s="78"/>
      <c r="BL10" s="75"/>
      <c r="BM10" s="77"/>
      <c r="BN10" s="77"/>
      <c r="BO10" s="77"/>
      <c r="BP10" s="78"/>
      <c r="BQ10" s="75"/>
      <c r="BR10" s="77"/>
      <c r="BS10" s="77"/>
      <c r="BT10" s="77"/>
      <c r="BU10" s="78"/>
      <c r="BV10" s="75"/>
      <c r="BW10" s="77"/>
      <c r="BX10" s="77"/>
      <c r="BY10" s="77"/>
      <c r="BZ10" s="72"/>
      <c r="CA10" s="75"/>
      <c r="CB10" s="77"/>
      <c r="CC10" s="77"/>
      <c r="CD10" s="77"/>
      <c r="CE10" s="78"/>
      <c r="CF10" s="75"/>
      <c r="CG10" s="77"/>
      <c r="CH10" s="77"/>
      <c r="CI10" s="77"/>
      <c r="CJ10" s="78"/>
      <c r="CK10" s="74"/>
      <c r="CL10" s="79"/>
      <c r="CM10" s="79"/>
      <c r="CN10" s="79"/>
      <c r="CO10" s="80"/>
    </row>
    <row r="11" spans="1:93" s="101" customFormat="1" ht="12.75">
      <c r="A11" s="92"/>
      <c r="B11" s="81" t="s">
        <v>15</v>
      </c>
      <c r="C11" s="215" t="s">
        <v>21</v>
      </c>
      <c r="D11" s="82"/>
      <c r="E11" s="83"/>
      <c r="F11" s="83"/>
      <c r="G11" s="83">
        <v>35700.386</v>
      </c>
      <c r="H11" s="84"/>
      <c r="I11" s="68"/>
      <c r="J11" s="83"/>
      <c r="K11" s="83"/>
      <c r="L11" s="83">
        <v>33066.468</v>
      </c>
      <c r="M11" s="84"/>
      <c r="N11" s="57"/>
      <c r="O11" s="85"/>
      <c r="P11" s="85"/>
      <c r="Q11" s="85">
        <v>36087.148</v>
      </c>
      <c r="R11" s="86"/>
      <c r="S11" s="57"/>
      <c r="T11" s="87"/>
      <c r="U11" s="87"/>
      <c r="V11" s="88">
        <f>G11+L11+Q11</f>
        <v>104854.002</v>
      </c>
      <c r="W11" s="89"/>
      <c r="X11" s="57"/>
      <c r="Y11" s="85"/>
      <c r="Z11" s="85"/>
      <c r="AA11" s="90">
        <v>32556.249</v>
      </c>
      <c r="AB11" s="91"/>
      <c r="AC11" s="92"/>
      <c r="AD11" s="85"/>
      <c r="AE11" s="85"/>
      <c r="AF11" s="90">
        <v>32074.962</v>
      </c>
      <c r="AG11" s="86"/>
      <c r="AH11" s="61"/>
      <c r="AI11" s="85"/>
      <c r="AJ11" s="85"/>
      <c r="AK11" s="90">
        <v>31126.5856</v>
      </c>
      <c r="AL11" s="86"/>
      <c r="AM11" s="61"/>
      <c r="AN11" s="93"/>
      <c r="AO11" s="93"/>
      <c r="AP11" s="94">
        <f>AA11+AF11+AK11</f>
        <v>95757.7966</v>
      </c>
      <c r="AQ11" s="95"/>
      <c r="AR11" s="61"/>
      <c r="AS11" s="93"/>
      <c r="AT11" s="93"/>
      <c r="AU11" s="93">
        <v>32336.5344</v>
      </c>
      <c r="AV11" s="95"/>
      <c r="AW11" s="61"/>
      <c r="AX11" s="93"/>
      <c r="AY11" s="93"/>
      <c r="AZ11" s="96">
        <v>29681.594</v>
      </c>
      <c r="BA11" s="95"/>
      <c r="BB11" s="61"/>
      <c r="BC11" s="93"/>
      <c r="BD11" s="93"/>
      <c r="BE11" s="96">
        <v>29666.055</v>
      </c>
      <c r="BF11" s="95"/>
      <c r="BG11" s="61"/>
      <c r="BH11" s="93"/>
      <c r="BI11" s="93"/>
      <c r="BJ11" s="94">
        <f>AU11+AZ11+BE11</f>
        <v>91684.18340000001</v>
      </c>
      <c r="BK11" s="95"/>
      <c r="BL11" s="61"/>
      <c r="BM11" s="93"/>
      <c r="BN11" s="93"/>
      <c r="BO11" s="96">
        <v>34359.89</v>
      </c>
      <c r="BP11" s="95"/>
      <c r="BQ11" s="61"/>
      <c r="BR11" s="93"/>
      <c r="BS11" s="93"/>
      <c r="BT11" s="96">
        <v>33975.603</v>
      </c>
      <c r="BU11" s="95"/>
      <c r="BV11" s="61"/>
      <c r="BW11" s="93"/>
      <c r="BX11" s="93"/>
      <c r="BY11" s="96">
        <v>36492.451</v>
      </c>
      <c r="BZ11" s="89"/>
      <c r="CA11" s="61"/>
      <c r="CB11" s="93"/>
      <c r="CC11" s="93"/>
      <c r="CD11" s="97">
        <v>396951.38</v>
      </c>
      <c r="CE11" s="95"/>
      <c r="CF11" s="61"/>
      <c r="CG11" s="93"/>
      <c r="CH11" s="93"/>
      <c r="CI11" s="97">
        <v>336951.38</v>
      </c>
      <c r="CJ11" s="95"/>
      <c r="CK11" s="92"/>
      <c r="CL11" s="98"/>
      <c r="CM11" s="99"/>
      <c r="CN11" s="99"/>
      <c r="CO11" s="100"/>
    </row>
    <row r="12" spans="1:93" ht="12.75">
      <c r="A12" s="60"/>
      <c r="B12" s="38" t="s">
        <v>16</v>
      </c>
      <c r="C12" s="214" t="s">
        <v>21</v>
      </c>
      <c r="D12" s="54"/>
      <c r="E12" s="102"/>
      <c r="F12" s="102"/>
      <c r="G12" s="102"/>
      <c r="H12" s="103"/>
      <c r="I12" s="68"/>
      <c r="J12" s="83"/>
      <c r="K12" s="83"/>
      <c r="L12" s="83"/>
      <c r="M12" s="84"/>
      <c r="N12" s="57"/>
      <c r="O12" s="85"/>
      <c r="P12" s="85"/>
      <c r="Q12" s="85"/>
      <c r="R12" s="86"/>
      <c r="S12" s="57"/>
      <c r="T12" s="104"/>
      <c r="U12" s="105"/>
      <c r="V12" s="105"/>
      <c r="W12" s="104"/>
      <c r="X12" s="57"/>
      <c r="Y12" s="85"/>
      <c r="Z12" s="85"/>
      <c r="AA12" s="85"/>
      <c r="AB12" s="91"/>
      <c r="AC12" s="60"/>
      <c r="AD12" s="85"/>
      <c r="AE12" s="85"/>
      <c r="AF12" s="85"/>
      <c r="AG12" s="86"/>
      <c r="AH12" s="61"/>
      <c r="AI12" s="85"/>
      <c r="AJ12" s="85"/>
      <c r="AK12" s="85"/>
      <c r="AL12" s="86"/>
      <c r="AM12" s="61"/>
      <c r="AN12" s="93"/>
      <c r="AO12" s="93"/>
      <c r="AP12" s="93"/>
      <c r="AQ12" s="95"/>
      <c r="AR12" s="61"/>
      <c r="AS12" s="93"/>
      <c r="AT12" s="93"/>
      <c r="AU12" s="93"/>
      <c r="AV12" s="95"/>
      <c r="AW12" s="61"/>
      <c r="AX12" s="93"/>
      <c r="AY12" s="93"/>
      <c r="AZ12" s="93"/>
      <c r="BA12" s="95"/>
      <c r="BB12" s="61"/>
      <c r="BC12" s="93"/>
      <c r="BD12" s="93"/>
      <c r="BE12" s="93"/>
      <c r="BF12" s="95"/>
      <c r="BG12" s="61"/>
      <c r="BH12" s="93"/>
      <c r="BI12" s="93"/>
      <c r="BJ12" s="93"/>
      <c r="BK12" s="95"/>
      <c r="BL12" s="61"/>
      <c r="BM12" s="93"/>
      <c r="BN12" s="93"/>
      <c r="BO12" s="93"/>
      <c r="BP12" s="95"/>
      <c r="BQ12" s="61"/>
      <c r="BR12" s="93"/>
      <c r="BS12" s="93"/>
      <c r="BT12" s="93"/>
      <c r="BU12" s="95"/>
      <c r="BV12" s="61"/>
      <c r="BW12" s="93"/>
      <c r="BX12" s="93"/>
      <c r="BY12" s="93"/>
      <c r="BZ12" s="89"/>
      <c r="CA12" s="61"/>
      <c r="CB12" s="93"/>
      <c r="CC12" s="93"/>
      <c r="CD12" s="93"/>
      <c r="CE12" s="95"/>
      <c r="CF12" s="61"/>
      <c r="CG12" s="93"/>
      <c r="CH12" s="93"/>
      <c r="CI12" s="93"/>
      <c r="CJ12" s="95"/>
      <c r="CK12" s="60"/>
      <c r="CL12" s="98"/>
      <c r="CM12" s="98"/>
      <c r="CN12" s="98"/>
      <c r="CO12" s="100"/>
    </row>
    <row r="13" spans="1:93" s="126" customFormat="1" ht="12.75">
      <c r="A13" s="116"/>
      <c r="B13" s="81" t="s">
        <v>17</v>
      </c>
      <c r="C13" s="216" t="s">
        <v>21</v>
      </c>
      <c r="D13" s="106"/>
      <c r="E13" s="107"/>
      <c r="F13" s="107"/>
      <c r="G13" s="107"/>
      <c r="H13" s="108">
        <v>447.364</v>
      </c>
      <c r="I13" s="109"/>
      <c r="J13" s="107"/>
      <c r="K13" s="107"/>
      <c r="L13" s="107"/>
      <c r="M13" s="108">
        <v>442.696</v>
      </c>
      <c r="N13" s="110"/>
      <c r="O13" s="111"/>
      <c r="P13" s="111"/>
      <c r="Q13" s="111"/>
      <c r="R13" s="112">
        <v>434.593</v>
      </c>
      <c r="S13" s="110"/>
      <c r="T13" s="113"/>
      <c r="U13" s="114"/>
      <c r="V13" s="114"/>
      <c r="W13" s="88">
        <f>H13+M13+R13</f>
        <v>1324.653</v>
      </c>
      <c r="X13" s="110"/>
      <c r="Y13" s="111"/>
      <c r="Z13" s="111"/>
      <c r="AA13" s="111"/>
      <c r="AB13" s="115">
        <v>423.425</v>
      </c>
      <c r="AC13" s="116"/>
      <c r="AD13" s="111"/>
      <c r="AE13" s="111"/>
      <c r="AF13" s="111"/>
      <c r="AG13" s="90">
        <v>436.391</v>
      </c>
      <c r="AH13" s="117"/>
      <c r="AI13" s="111"/>
      <c r="AJ13" s="111"/>
      <c r="AK13" s="111"/>
      <c r="AL13" s="118">
        <v>388.802</v>
      </c>
      <c r="AM13" s="117"/>
      <c r="AN13" s="119"/>
      <c r="AO13" s="119"/>
      <c r="AP13" s="119"/>
      <c r="AQ13" s="94">
        <f>AB13+AG13+AL13</f>
        <v>1248.618</v>
      </c>
      <c r="AR13" s="117"/>
      <c r="AS13" s="119"/>
      <c r="AT13" s="119"/>
      <c r="AU13" s="119"/>
      <c r="AV13" s="120">
        <v>417.432</v>
      </c>
      <c r="AW13" s="117"/>
      <c r="AX13" s="119"/>
      <c r="AY13" s="119"/>
      <c r="AZ13" s="119"/>
      <c r="BA13" s="121">
        <v>404.653</v>
      </c>
      <c r="BB13" s="117"/>
      <c r="BC13" s="119"/>
      <c r="BD13" s="119"/>
      <c r="BE13" s="119"/>
      <c r="BF13" s="120">
        <v>467.18</v>
      </c>
      <c r="BG13" s="117"/>
      <c r="BH13" s="119"/>
      <c r="BI13" s="119"/>
      <c r="BJ13" s="119"/>
      <c r="BK13" s="94">
        <f>AV13+BA13+BF13</f>
        <v>1289.265</v>
      </c>
      <c r="BL13" s="117"/>
      <c r="BM13" s="119"/>
      <c r="BN13" s="119"/>
      <c r="BO13" s="119"/>
      <c r="BP13" s="122">
        <v>448.367</v>
      </c>
      <c r="BQ13" s="117"/>
      <c r="BR13" s="119"/>
      <c r="BS13" s="119"/>
      <c r="BT13" s="119"/>
      <c r="BU13" s="122">
        <v>450.011</v>
      </c>
      <c r="BV13" s="117"/>
      <c r="BW13" s="119"/>
      <c r="BX13" s="119"/>
      <c r="BY13" s="119"/>
      <c r="BZ13" s="123">
        <v>466.097</v>
      </c>
      <c r="CA13" s="117"/>
      <c r="CB13" s="119"/>
      <c r="CC13" s="119"/>
      <c r="CD13" s="119"/>
      <c r="CE13" s="97">
        <f>H13+M13+R13+AB13+AG13+AL13+AV13+BA13+BF13+BP13+BU13+BZ13</f>
        <v>5227.011</v>
      </c>
      <c r="CF13" s="117"/>
      <c r="CG13" s="119"/>
      <c r="CH13" s="119"/>
      <c r="CI13" s="119"/>
      <c r="CJ13" s="97">
        <v>5227.011</v>
      </c>
      <c r="CK13" s="116"/>
      <c r="CL13" s="124"/>
      <c r="CM13" s="124"/>
      <c r="CN13" s="124"/>
      <c r="CO13" s="125"/>
    </row>
    <row r="14" spans="1:93" ht="12.75">
      <c r="A14" s="60" t="s">
        <v>26</v>
      </c>
      <c r="B14" s="38" t="s">
        <v>27</v>
      </c>
      <c r="C14" s="214" t="s">
        <v>21</v>
      </c>
      <c r="D14" s="39">
        <f>SUM(E14:H14)</f>
        <v>0</v>
      </c>
      <c r="E14" s="102"/>
      <c r="F14" s="102"/>
      <c r="G14" s="102"/>
      <c r="H14" s="103"/>
      <c r="I14" s="127">
        <f>SUM(J14:M14)</f>
        <v>0</v>
      </c>
      <c r="J14" s="102"/>
      <c r="K14" s="102"/>
      <c r="L14" s="102"/>
      <c r="M14" s="103"/>
      <c r="N14" s="51">
        <f>SUM(O14:R14)</f>
        <v>0</v>
      </c>
      <c r="O14" s="85"/>
      <c r="P14" s="85"/>
      <c r="Q14" s="85"/>
      <c r="R14" s="86"/>
      <c r="S14" s="51">
        <f>SUM(T14:W14)</f>
        <v>0</v>
      </c>
      <c r="T14" s="104"/>
      <c r="U14" s="105"/>
      <c r="V14" s="105"/>
      <c r="W14" s="104"/>
      <c r="X14" s="51">
        <f>SUM(Y14:AB14)</f>
        <v>0</v>
      </c>
      <c r="Y14" s="85"/>
      <c r="Z14" s="85"/>
      <c r="AA14" s="85"/>
      <c r="AB14" s="91"/>
      <c r="AC14" s="42">
        <f>SUM(AD14:AG14)</f>
        <v>0</v>
      </c>
      <c r="AD14" s="85"/>
      <c r="AE14" s="85"/>
      <c r="AF14" s="85"/>
      <c r="AG14" s="86"/>
      <c r="AH14" s="53">
        <f>SUM(AI14:AL14)</f>
        <v>0</v>
      </c>
      <c r="AI14" s="85"/>
      <c r="AJ14" s="85"/>
      <c r="AK14" s="85"/>
      <c r="AL14" s="86"/>
      <c r="AM14" s="53">
        <f>SUM(AN14:AQ14)</f>
        <v>0</v>
      </c>
      <c r="AN14" s="93"/>
      <c r="AO14" s="93"/>
      <c r="AP14" s="93"/>
      <c r="AQ14" s="95"/>
      <c r="AR14" s="53">
        <f>SUM(AS14:AV14)</f>
        <v>0</v>
      </c>
      <c r="AS14" s="94"/>
      <c r="AT14" s="94"/>
      <c r="AU14" s="94"/>
      <c r="AV14" s="128"/>
      <c r="AW14" s="53">
        <f>SUM(AX14:BA14)</f>
        <v>0</v>
      </c>
      <c r="AX14" s="94"/>
      <c r="AY14" s="94"/>
      <c r="AZ14" s="94"/>
      <c r="BA14" s="128"/>
      <c r="BB14" s="53">
        <f>SUM(BC14:BF14)</f>
        <v>0</v>
      </c>
      <c r="BC14" s="94"/>
      <c r="BD14" s="94"/>
      <c r="BE14" s="94"/>
      <c r="BF14" s="128"/>
      <c r="BG14" s="53">
        <f>SUM(BH14:BK14)</f>
        <v>0</v>
      </c>
      <c r="BH14" s="93"/>
      <c r="BI14" s="93"/>
      <c r="BJ14" s="93"/>
      <c r="BK14" s="95"/>
      <c r="BL14" s="53">
        <f>SUM(BM14:BP14)</f>
        <v>0</v>
      </c>
      <c r="BM14" s="94"/>
      <c r="BN14" s="94"/>
      <c r="BO14" s="94"/>
      <c r="BP14" s="129"/>
      <c r="BQ14" s="42"/>
      <c r="BR14" s="94"/>
      <c r="BS14" s="94"/>
      <c r="BT14" s="94"/>
      <c r="BU14" s="128"/>
      <c r="BV14" s="42"/>
      <c r="BW14" s="94"/>
      <c r="BX14" s="94"/>
      <c r="BY14" s="94"/>
      <c r="BZ14" s="104"/>
      <c r="CA14" s="42"/>
      <c r="CB14" s="93"/>
      <c r="CC14" s="93"/>
      <c r="CD14" s="93"/>
      <c r="CE14" s="95"/>
      <c r="CF14" s="42"/>
      <c r="CG14" s="93"/>
      <c r="CH14" s="93"/>
      <c r="CI14" s="93"/>
      <c r="CJ14" s="95"/>
      <c r="CK14" s="42"/>
      <c r="CL14" s="98"/>
      <c r="CM14" s="98"/>
      <c r="CN14" s="98"/>
      <c r="CO14" s="100"/>
    </row>
    <row r="15" spans="1:93" ht="22.5">
      <c r="A15" s="60" t="s">
        <v>28</v>
      </c>
      <c r="B15" s="38" t="s">
        <v>29</v>
      </c>
      <c r="C15" s="214" t="s">
        <v>21</v>
      </c>
      <c r="D15" s="39">
        <f>SUM(E15:H15)</f>
        <v>0</v>
      </c>
      <c r="E15" s="102"/>
      <c r="F15" s="102"/>
      <c r="G15" s="102"/>
      <c r="H15" s="103"/>
      <c r="I15" s="127">
        <f>SUM(J15:M15)</f>
        <v>0</v>
      </c>
      <c r="J15" s="102"/>
      <c r="K15" s="102"/>
      <c r="L15" s="102"/>
      <c r="M15" s="103"/>
      <c r="N15" s="51">
        <f>SUM(O15:R15)</f>
        <v>0</v>
      </c>
      <c r="O15" s="105"/>
      <c r="P15" s="105"/>
      <c r="Q15" s="105"/>
      <c r="R15" s="130"/>
      <c r="S15" s="51">
        <f>SUM(T15:W15)</f>
        <v>0</v>
      </c>
      <c r="T15" s="104"/>
      <c r="U15" s="105"/>
      <c r="V15" s="105"/>
      <c r="W15" s="104"/>
      <c r="X15" s="51">
        <f>SUM(Y15:AB15)</f>
        <v>0</v>
      </c>
      <c r="Y15" s="85"/>
      <c r="Z15" s="85"/>
      <c r="AA15" s="85"/>
      <c r="AB15" s="91"/>
      <c r="AC15" s="42">
        <f>SUM(AD15:AG15)</f>
        <v>0</v>
      </c>
      <c r="AD15" s="85"/>
      <c r="AE15" s="85"/>
      <c r="AF15" s="85"/>
      <c r="AG15" s="86"/>
      <c r="AH15" s="53">
        <f>SUM(AI15:AL15)</f>
        <v>100</v>
      </c>
      <c r="AI15" s="131">
        <f>AI16/AH16*100</f>
        <v>86.17460569235189</v>
      </c>
      <c r="AJ15" s="131"/>
      <c r="AK15" s="131">
        <f>AK16/AH16*100</f>
        <v>13.79809521579035</v>
      </c>
      <c r="AL15" s="132">
        <f>100-AI15-AK15</f>
        <v>0.02729909185776158</v>
      </c>
      <c r="AM15" s="53">
        <f>SUM(AN15:AQ15)</f>
        <v>0</v>
      </c>
      <c r="AN15" s="93"/>
      <c r="AO15" s="93"/>
      <c r="AP15" s="93"/>
      <c r="AQ15" s="95"/>
      <c r="AR15" s="53">
        <f>SUM(AS15:AV15)</f>
        <v>100</v>
      </c>
      <c r="AS15" s="131">
        <f>AS16/AR16*100</f>
        <v>86.37141953923718</v>
      </c>
      <c r="AT15" s="131"/>
      <c r="AU15" s="131">
        <f>AU16/AR16*100</f>
        <v>13.598675526904987</v>
      </c>
      <c r="AV15" s="132">
        <f>100-AS15-AU15</f>
        <v>0.029904933857832106</v>
      </c>
      <c r="AW15" s="53">
        <f>SUM(AX15:BA15)</f>
        <v>0</v>
      </c>
      <c r="AX15" s="133"/>
      <c r="AY15" s="133"/>
      <c r="AZ15" s="133"/>
      <c r="BA15" s="134"/>
      <c r="BB15" s="53">
        <f>SUM(BC15:BF15)</f>
        <v>0</v>
      </c>
      <c r="BC15" s="94"/>
      <c r="BD15" s="94"/>
      <c r="BE15" s="94"/>
      <c r="BF15" s="128"/>
      <c r="BG15" s="53">
        <f>SUM(BH15:BK15)</f>
        <v>0</v>
      </c>
      <c r="BH15" s="93"/>
      <c r="BI15" s="93"/>
      <c r="BJ15" s="93"/>
      <c r="BK15" s="95"/>
      <c r="BL15" s="53">
        <f>SUM(BM15:BP15)</f>
        <v>0</v>
      </c>
      <c r="BM15" s="94"/>
      <c r="BN15" s="94"/>
      <c r="BO15" s="94"/>
      <c r="BP15" s="129"/>
      <c r="BQ15" s="42"/>
      <c r="BR15" s="94"/>
      <c r="BS15" s="94"/>
      <c r="BT15" s="94"/>
      <c r="BU15" s="128"/>
      <c r="BV15" s="42"/>
      <c r="BW15" s="94"/>
      <c r="BX15" s="94"/>
      <c r="BY15" s="94"/>
      <c r="BZ15" s="104"/>
      <c r="CA15" s="42"/>
      <c r="CB15" s="94"/>
      <c r="CC15" s="94"/>
      <c r="CD15" s="94"/>
      <c r="CE15" s="128"/>
      <c r="CF15" s="42"/>
      <c r="CG15" s="94"/>
      <c r="CH15" s="94"/>
      <c r="CI15" s="94"/>
      <c r="CJ15" s="128"/>
      <c r="CK15" s="42"/>
      <c r="CL15" s="98"/>
      <c r="CM15" s="98"/>
      <c r="CN15" s="98"/>
      <c r="CO15" s="100"/>
    </row>
    <row r="16" spans="1:93" ht="22.5">
      <c r="A16" s="60" t="s">
        <v>30</v>
      </c>
      <c r="B16" s="38" t="s">
        <v>31</v>
      </c>
      <c r="C16" s="214" t="s">
        <v>21</v>
      </c>
      <c r="D16" s="135">
        <f>SUM(E16:H16)</f>
        <v>51870.277</v>
      </c>
      <c r="E16" s="102">
        <v>44423.551</v>
      </c>
      <c r="F16" s="102"/>
      <c r="G16" s="102">
        <v>7429.226</v>
      </c>
      <c r="H16" s="136">
        <v>17.5</v>
      </c>
      <c r="I16" s="127">
        <f>SUM(J16:M16)</f>
        <v>47661.063</v>
      </c>
      <c r="J16" s="102">
        <v>40888.963</v>
      </c>
      <c r="K16" s="102"/>
      <c r="L16" s="102">
        <v>6754.846</v>
      </c>
      <c r="M16" s="103">
        <v>17.254</v>
      </c>
      <c r="N16" s="137">
        <f>SUM(O16:R16)</f>
        <v>51997.352999999996</v>
      </c>
      <c r="O16" s="138">
        <v>44750.751</v>
      </c>
      <c r="P16" s="138"/>
      <c r="Q16" s="138">
        <v>7230.2</v>
      </c>
      <c r="R16" s="139">
        <v>16.402</v>
      </c>
      <c r="S16" s="137">
        <f>SUM(T16:W16)</f>
        <v>151528.69299999997</v>
      </c>
      <c r="T16" s="88">
        <f>E16+J16+O16</f>
        <v>130063.26499999998</v>
      </c>
      <c r="U16" s="88"/>
      <c r="V16" s="88">
        <f>G16+L16+Q16</f>
        <v>21414.272</v>
      </c>
      <c r="W16" s="88">
        <f>H16+M16+R16</f>
        <v>51.156000000000006</v>
      </c>
      <c r="X16" s="137">
        <f>SUM(Y16:AB16)</f>
        <v>47801.248</v>
      </c>
      <c r="Y16" s="90">
        <v>40740.977</v>
      </c>
      <c r="Z16" s="90"/>
      <c r="AA16" s="90">
        <v>7047.707</v>
      </c>
      <c r="AB16" s="140">
        <v>12.564</v>
      </c>
      <c r="AC16" s="46">
        <f>SUM(AD16:AG16)</f>
        <v>46778.15899999999</v>
      </c>
      <c r="AD16" s="138">
        <v>40333.452</v>
      </c>
      <c r="AE16" s="105"/>
      <c r="AF16" s="138">
        <v>6432.806</v>
      </c>
      <c r="AG16" s="139">
        <v>11.901</v>
      </c>
      <c r="AH16" s="45">
        <f>SUM(AI16:AL16)</f>
        <v>45089.412000000004</v>
      </c>
      <c r="AI16" s="138">
        <v>38855.623</v>
      </c>
      <c r="AJ16" s="138"/>
      <c r="AK16" s="138">
        <v>6221.48</v>
      </c>
      <c r="AL16" s="139">
        <v>12.309</v>
      </c>
      <c r="AM16" s="45">
        <f>SUM(AN16:AQ16)</f>
        <v>139668.819</v>
      </c>
      <c r="AN16" s="94">
        <f>Y16+AD16+AI16</f>
        <v>119930.052</v>
      </c>
      <c r="AO16" s="94"/>
      <c r="AP16" s="94">
        <f>AA16+AF16+AK16</f>
        <v>19701.993</v>
      </c>
      <c r="AQ16" s="94">
        <f>AB16+AG16+AL16</f>
        <v>36.774</v>
      </c>
      <c r="AR16" s="45">
        <f>SUM(AS16:AV16)</f>
        <v>46025.850000000006</v>
      </c>
      <c r="AS16" s="94">
        <v>39753.18</v>
      </c>
      <c r="AT16" s="94"/>
      <c r="AU16" s="94">
        <v>6258.906</v>
      </c>
      <c r="AV16" s="129">
        <v>13.764</v>
      </c>
      <c r="AW16" s="45">
        <f>SUM(AX16:BA16)</f>
        <v>44361.06100000001</v>
      </c>
      <c r="AX16" s="97">
        <v>37970.732</v>
      </c>
      <c r="AY16" s="94"/>
      <c r="AZ16" s="94">
        <v>6375.139</v>
      </c>
      <c r="BA16" s="128">
        <v>15.19</v>
      </c>
      <c r="BB16" s="45">
        <f>SUM(BC16:BF16)</f>
        <v>41832.48100000001</v>
      </c>
      <c r="BC16" s="97">
        <v>36432.874</v>
      </c>
      <c r="BD16" s="94"/>
      <c r="BE16" s="97">
        <v>5383.786</v>
      </c>
      <c r="BF16" s="129">
        <v>15.821</v>
      </c>
      <c r="BG16" s="45">
        <f>SUM(BH16:BK16)</f>
        <v>132219.39200000002</v>
      </c>
      <c r="BH16" s="94">
        <f>AS16+AX16+BC16</f>
        <v>114156.78600000002</v>
      </c>
      <c r="BI16" s="94"/>
      <c r="BJ16" s="94">
        <f>AU16+AZ16+BE16</f>
        <v>18017.831</v>
      </c>
      <c r="BK16" s="94">
        <f>AV16+BA16+BF16</f>
        <v>44.775</v>
      </c>
      <c r="BL16" s="45">
        <f>SUM(BM16:BP16)</f>
        <v>49843.095</v>
      </c>
      <c r="BM16" s="97">
        <v>42759.69</v>
      </c>
      <c r="BN16" s="94"/>
      <c r="BO16" s="94">
        <v>7065.076</v>
      </c>
      <c r="BP16" s="129">
        <v>18.329</v>
      </c>
      <c r="BQ16" s="46">
        <f>SUM(BR16:BU16)</f>
        <v>49100.649999999994</v>
      </c>
      <c r="BR16" s="97">
        <v>41818.312</v>
      </c>
      <c r="BS16" s="94"/>
      <c r="BT16" s="97">
        <v>7263.433</v>
      </c>
      <c r="BU16" s="129">
        <v>18.905</v>
      </c>
      <c r="BV16" s="46">
        <f>SUM(BW16:BZ16)</f>
        <v>52448.24</v>
      </c>
      <c r="BW16" s="97">
        <v>44882.519</v>
      </c>
      <c r="BX16" s="94"/>
      <c r="BY16" s="94">
        <v>7548.36</v>
      </c>
      <c r="BZ16" s="141">
        <v>17.361</v>
      </c>
      <c r="CA16" s="46">
        <f>SUM(CB16:CE16)</f>
        <v>574808.889</v>
      </c>
      <c r="CB16" s="97">
        <f>E16+J16+O16+Y16+AD16+AI16+AS16+AX16+BC16+BM16+BR16+BW16</f>
        <v>493610.62399999995</v>
      </c>
      <c r="CC16" s="94"/>
      <c r="CD16" s="97">
        <f>G16+L16+Q16+AA16+AF16+AK16+AU16+AZ16+BE16+BO16+BT16+BY16</f>
        <v>81010.96500000001</v>
      </c>
      <c r="CE16" s="129">
        <f>H16+M16+R16+AB16+AG16+AL16+AV16+BA16+BF16+BP16+BU16+BZ16</f>
        <v>187.3</v>
      </c>
      <c r="CF16" s="46">
        <f>SUM(CG16:CJ16)</f>
        <v>514808.889</v>
      </c>
      <c r="CG16" s="97">
        <v>433610.624</v>
      </c>
      <c r="CH16" s="94"/>
      <c r="CI16" s="97">
        <v>81010.965</v>
      </c>
      <c r="CJ16" s="129">
        <v>187.3</v>
      </c>
      <c r="CK16" s="135"/>
      <c r="CL16" s="99"/>
      <c r="CM16" s="142"/>
      <c r="CN16" s="99"/>
      <c r="CO16" s="99"/>
    </row>
    <row r="17" spans="1:93" ht="12.75">
      <c r="A17" s="60" t="s">
        <v>32</v>
      </c>
      <c r="B17" s="38" t="s">
        <v>33</v>
      </c>
      <c r="C17" s="214" t="s">
        <v>21</v>
      </c>
      <c r="D17" s="135">
        <f>SUM(E17:H17)</f>
        <v>952.751</v>
      </c>
      <c r="E17" s="143">
        <f>'[2]3'!E25</f>
        <v>289.468</v>
      </c>
      <c r="F17" s="143"/>
      <c r="G17" s="143">
        <f>'[2]3'!G25</f>
        <v>658.283</v>
      </c>
      <c r="H17" s="144">
        <f>'[2]3'!H25</f>
        <v>5</v>
      </c>
      <c r="I17" s="127">
        <f>SUM(J17:M17)</f>
        <v>1117.822</v>
      </c>
      <c r="J17" s="143">
        <f>'[2]3'!I25</f>
        <v>262.19</v>
      </c>
      <c r="K17" s="143"/>
      <c r="L17" s="143">
        <f>'[2]3'!K25</f>
        <v>850.632</v>
      </c>
      <c r="M17" s="144">
        <f>'[2]3'!L25</f>
        <v>5</v>
      </c>
      <c r="N17" s="137">
        <f>SUM(O17:R17)</f>
        <v>787.627</v>
      </c>
      <c r="O17" s="145">
        <f>'[2]3'!M25</f>
        <v>289.662</v>
      </c>
      <c r="P17" s="145"/>
      <c r="Q17" s="145">
        <f>'[2]3'!O25</f>
        <v>492.965</v>
      </c>
      <c r="R17" s="146">
        <f>'[2]3'!P25</f>
        <v>5</v>
      </c>
      <c r="S17" s="137">
        <f>SUM(T17:W17)</f>
        <v>2858.2</v>
      </c>
      <c r="T17" s="88">
        <f>E17+J17+O17</f>
        <v>841.3199999999999</v>
      </c>
      <c r="U17" s="88"/>
      <c r="V17" s="88">
        <f>G17+L17+Q17</f>
        <v>2001.8799999999999</v>
      </c>
      <c r="W17" s="88">
        <f>H17+M17+R17</f>
        <v>15</v>
      </c>
      <c r="X17" s="137">
        <f>Y17+Z17+AA17+AB17</f>
        <v>757.819</v>
      </c>
      <c r="Y17" s="147">
        <f>'[2]3'!Q25</f>
        <v>279.624</v>
      </c>
      <c r="Z17" s="147"/>
      <c r="AA17" s="147">
        <f>'[2]3'!S25</f>
        <v>473.195</v>
      </c>
      <c r="AB17" s="148">
        <f>'[2]3'!T25</f>
        <v>5</v>
      </c>
      <c r="AC17" s="46">
        <f>SUM(AD17:AG17)</f>
        <v>1018.457</v>
      </c>
      <c r="AD17" s="147">
        <f>'[2]3'!U25</f>
        <v>288.51</v>
      </c>
      <c r="AE17" s="147"/>
      <c r="AF17" s="147">
        <f>'[2]3'!W25</f>
        <v>724.947</v>
      </c>
      <c r="AG17" s="146">
        <v>5</v>
      </c>
      <c r="AH17" s="45">
        <f>SUM(AI17:AL17)</f>
        <v>1785.3029999999999</v>
      </c>
      <c r="AI17" s="147">
        <f>'[2]3'!Y25</f>
        <v>279.195</v>
      </c>
      <c r="AJ17" s="145"/>
      <c r="AK17" s="147">
        <f>'[2]3'!AA25</f>
        <v>1501.108</v>
      </c>
      <c r="AL17" s="146">
        <f>'[2]3'!AB25</f>
        <v>5</v>
      </c>
      <c r="AM17" s="45">
        <f>SUM(AN17:AQ17)</f>
        <v>3561.5789999999997</v>
      </c>
      <c r="AN17" s="94">
        <f>AI17+AD17+Y17</f>
        <v>847.329</v>
      </c>
      <c r="AO17" s="94">
        <f>AJ17+AE17+Z17</f>
        <v>0</v>
      </c>
      <c r="AP17" s="94">
        <f>AK17+AF17+AA17</f>
        <v>2699.25</v>
      </c>
      <c r="AQ17" s="94">
        <f>AL17+AG17+AB17</f>
        <v>15</v>
      </c>
      <c r="AR17" s="45">
        <f>SUM(AS17:AV17)</f>
        <v>1248.9650000000001</v>
      </c>
      <c r="AS17" s="147">
        <f>'[2]3'!AC25</f>
        <v>288.342</v>
      </c>
      <c r="AT17" s="145"/>
      <c r="AU17" s="147">
        <f>'[2]3'!AE25</f>
        <v>955.623</v>
      </c>
      <c r="AV17" s="146">
        <f>'[2]3'!AF25</f>
        <v>5</v>
      </c>
      <c r="AW17" s="45">
        <f>SUM(AX17:BA17)</f>
        <v>1222.795</v>
      </c>
      <c r="AX17" s="147">
        <f>'[2]3'!AG25</f>
        <v>286.796</v>
      </c>
      <c r="AY17" s="145"/>
      <c r="AZ17" s="147">
        <f>'[2]3'!AI25</f>
        <v>930.999</v>
      </c>
      <c r="BA17" s="146">
        <f>'[2]3'!AJ25</f>
        <v>5</v>
      </c>
      <c r="BB17" s="45">
        <f>SUM(BC17:BF17)</f>
        <v>963.4159999999999</v>
      </c>
      <c r="BC17" s="145">
        <f>'[2]3'!AK25</f>
        <v>277.082</v>
      </c>
      <c r="BD17" s="145"/>
      <c r="BE17" s="145">
        <f>'[2]3'!AM25</f>
        <v>681.334</v>
      </c>
      <c r="BF17" s="146">
        <f>'[2]3'!AN25</f>
        <v>5</v>
      </c>
      <c r="BG17" s="45">
        <f>SUM(BH17:BK17)</f>
        <v>3435.176</v>
      </c>
      <c r="BH17" s="94">
        <f>BC17+AX17+AS17</f>
        <v>852.2199999999999</v>
      </c>
      <c r="BI17" s="94">
        <f>BD17+AY17+AT17</f>
        <v>0</v>
      </c>
      <c r="BJ17" s="94">
        <f>BE17+AZ17+AU17</f>
        <v>2567.956</v>
      </c>
      <c r="BK17" s="94">
        <f>BF17+BA17+AV17</f>
        <v>15</v>
      </c>
      <c r="BL17" s="45">
        <f>SUM(BM17:BP17)</f>
        <v>1656.875</v>
      </c>
      <c r="BM17" s="145">
        <f>'[2]3'!AO25</f>
        <v>289.743</v>
      </c>
      <c r="BN17" s="145"/>
      <c r="BO17" s="145">
        <f>'[2]3'!AQ25</f>
        <v>1362.132</v>
      </c>
      <c r="BP17" s="149">
        <f>'[2]3'!AR25</f>
        <v>5</v>
      </c>
      <c r="BQ17" s="46">
        <f>SUM(BR17:BU17)</f>
        <v>1495.4189999999999</v>
      </c>
      <c r="BR17" s="147">
        <f>'[2]3'!AS25</f>
        <v>280.948</v>
      </c>
      <c r="BS17" s="147"/>
      <c r="BT17" s="147">
        <f>'[2]3'!AU25</f>
        <v>1209.471</v>
      </c>
      <c r="BU17" s="149">
        <f>'[2]3'!AV25</f>
        <v>5</v>
      </c>
      <c r="BV17" s="46">
        <f>SUM(BW17:BZ17)</f>
        <v>1252.9279999999999</v>
      </c>
      <c r="BW17" s="147">
        <f>'[2]3'!AW25</f>
        <v>291.241</v>
      </c>
      <c r="BX17" s="145"/>
      <c r="BY17" s="147">
        <f>'[2]3'!AY25</f>
        <v>956.687</v>
      </c>
      <c r="BZ17" s="150">
        <f>'[2]3'!AZ25</f>
        <v>5</v>
      </c>
      <c r="CA17" s="46">
        <f>SUM(CB17:CE17)</f>
        <v>14260.177</v>
      </c>
      <c r="CB17" s="147">
        <f>'[2]3'!BA25</f>
        <v>3402.8009999999995</v>
      </c>
      <c r="CC17" s="145"/>
      <c r="CD17" s="147">
        <f>'[2]3'!BC25</f>
        <v>10797.376</v>
      </c>
      <c r="CE17" s="146">
        <f>'[2]3'!BD25</f>
        <v>60</v>
      </c>
      <c r="CF17" s="46">
        <f>SUM(CG17:CJ17)</f>
        <v>14260.177</v>
      </c>
      <c r="CG17" s="147">
        <v>3402.801</v>
      </c>
      <c r="CH17" s="145"/>
      <c r="CI17" s="147">
        <v>10797.376</v>
      </c>
      <c r="CJ17" s="146">
        <v>60</v>
      </c>
      <c r="CK17" s="135"/>
      <c r="CL17" s="151"/>
      <c r="CM17" s="152"/>
      <c r="CN17" s="151"/>
      <c r="CO17" s="153"/>
    </row>
    <row r="18" spans="1:93" ht="12.75">
      <c r="A18" s="60"/>
      <c r="B18" s="38" t="s">
        <v>34</v>
      </c>
      <c r="C18" s="214" t="s">
        <v>35</v>
      </c>
      <c r="D18" s="135">
        <f aca="true" t="shared" si="5" ref="D18:BO18">IF(D7=0,0,D17/D7*100)</f>
        <v>1.8367956662348264</v>
      </c>
      <c r="E18" s="154">
        <f t="shared" si="5"/>
        <v>0.6516093231718465</v>
      </c>
      <c r="F18" s="154">
        <f t="shared" si="5"/>
        <v>0</v>
      </c>
      <c r="G18" s="154">
        <f t="shared" si="5"/>
        <v>1.5262901043487245</v>
      </c>
      <c r="H18" s="155">
        <f t="shared" si="5"/>
        <v>1.075583396434226</v>
      </c>
      <c r="I18" s="127">
        <f t="shared" si="5"/>
        <v>2.3453568377188727</v>
      </c>
      <c r="J18" s="154">
        <f>IF(J7=0,0,J17/J7*100)</f>
        <v>0.6412243812590698</v>
      </c>
      <c r="K18" s="154">
        <f>IF(K7=0,0,K17/K7*100)</f>
        <v>0</v>
      </c>
      <c r="L18" s="154">
        <f>IF(L7=0,0,L17/L7*100)</f>
        <v>2.1361223790857324</v>
      </c>
      <c r="M18" s="155">
        <f>IF(M7=0,0,M17/M7*100)</f>
        <v>1.0870746820306554</v>
      </c>
      <c r="N18" s="51">
        <f t="shared" si="5"/>
        <v>1.5147444140089208</v>
      </c>
      <c r="O18" s="40">
        <f t="shared" si="5"/>
        <v>0.6472785227671375</v>
      </c>
      <c r="P18" s="40">
        <f t="shared" si="5"/>
        <v>0</v>
      </c>
      <c r="Q18" s="41">
        <f t="shared" si="5"/>
        <v>1.1380313494722716</v>
      </c>
      <c r="R18" s="41">
        <f t="shared" si="5"/>
        <v>1.1086597412388164</v>
      </c>
      <c r="S18" s="51">
        <f t="shared" si="5"/>
        <v>1.886243419257896</v>
      </c>
      <c r="T18" s="40">
        <f t="shared" si="5"/>
        <v>0.6468544365697725</v>
      </c>
      <c r="U18" s="40">
        <f t="shared" si="5"/>
        <v>0</v>
      </c>
      <c r="V18" s="41">
        <f t="shared" si="5"/>
        <v>1.5854180441240528</v>
      </c>
      <c r="W18" s="41">
        <f t="shared" si="5"/>
        <v>1.0902676170892907</v>
      </c>
      <c r="X18" s="51">
        <f t="shared" si="5"/>
        <v>1.5853540058200992</v>
      </c>
      <c r="Y18" s="40">
        <f t="shared" si="5"/>
        <v>0.6863458379999087</v>
      </c>
      <c r="Z18" s="40">
        <f t="shared" si="5"/>
        <v>0</v>
      </c>
      <c r="AA18" s="40">
        <f t="shared" si="5"/>
        <v>1.1948175076247434</v>
      </c>
      <c r="AB18" s="156">
        <f t="shared" si="5"/>
        <v>1.1468179243054295</v>
      </c>
      <c r="AC18" s="42">
        <f t="shared" si="5"/>
        <v>2.177206247043626</v>
      </c>
      <c r="AD18" s="40">
        <f t="shared" si="5"/>
        <v>0.7153119450326245</v>
      </c>
      <c r="AE18" s="40">
        <f t="shared" si="5"/>
        <v>0</v>
      </c>
      <c r="AF18" s="157">
        <f t="shared" si="5"/>
        <v>1.8825993757934767</v>
      </c>
      <c r="AG18" s="40">
        <f t="shared" si="5"/>
        <v>1.115344462983948</v>
      </c>
      <c r="AH18" s="53">
        <f t="shared" si="5"/>
        <v>3.950710843504668</v>
      </c>
      <c r="AI18" s="40">
        <f t="shared" si="5"/>
        <v>0.7169545762293943</v>
      </c>
      <c r="AJ18" s="40">
        <f t="shared" si="5"/>
        <v>0</v>
      </c>
      <c r="AK18" s="157">
        <f t="shared" si="5"/>
        <v>4.0177546073329795</v>
      </c>
      <c r="AL18" s="40">
        <f t="shared" si="5"/>
        <v>1.2464529094627874</v>
      </c>
      <c r="AM18" s="53">
        <f t="shared" si="5"/>
        <v>2.5500172662016993</v>
      </c>
      <c r="AN18" s="40">
        <f t="shared" si="5"/>
        <v>0.7065193301175254</v>
      </c>
      <c r="AO18" s="40">
        <f t="shared" si="5"/>
        <v>0</v>
      </c>
      <c r="AP18" s="157">
        <f t="shared" si="5"/>
        <v>2.33782688271935</v>
      </c>
      <c r="AQ18" s="40">
        <f t="shared" si="5"/>
        <v>1.1669591844355653</v>
      </c>
      <c r="AR18" s="53">
        <f t="shared" si="5"/>
        <v>2.707733299223754</v>
      </c>
      <c r="AS18" s="40">
        <f t="shared" si="5"/>
        <v>0.7237581491908645</v>
      </c>
      <c r="AT18" s="40">
        <f t="shared" si="5"/>
        <v>0</v>
      </c>
      <c r="AU18" s="157">
        <f t="shared" si="5"/>
        <v>2.4751276459655287</v>
      </c>
      <c r="AV18" s="40">
        <f t="shared" si="5"/>
        <v>1.159485073320655</v>
      </c>
      <c r="AW18" s="53">
        <f t="shared" si="5"/>
        <v>2.756460220822942</v>
      </c>
      <c r="AX18" s="40">
        <f t="shared" si="5"/>
        <v>0.7553080620094444</v>
      </c>
      <c r="AY18" s="40">
        <f t="shared" si="5"/>
        <v>0</v>
      </c>
      <c r="AZ18" s="157">
        <f t="shared" si="5"/>
        <v>2.582039254637962</v>
      </c>
      <c r="BA18" s="40">
        <f t="shared" si="5"/>
        <v>1.1909213682257416</v>
      </c>
      <c r="BB18" s="53">
        <f t="shared" si="5"/>
        <v>2.3030333773414005</v>
      </c>
      <c r="BC18" s="40">
        <f t="shared" si="5"/>
        <v>0.760527429156426</v>
      </c>
      <c r="BD18" s="40">
        <f t="shared" si="5"/>
        <v>0</v>
      </c>
      <c r="BE18" s="157">
        <f t="shared" si="5"/>
        <v>1.9439004017165153</v>
      </c>
      <c r="BF18" s="40">
        <f t="shared" si="5"/>
        <v>1.0351945441106747</v>
      </c>
      <c r="BG18" s="53">
        <f>IF(BG7=0,0,BG17/BG7*100)</f>
        <v>2.5980878810878205</v>
      </c>
      <c r="BH18" s="40">
        <f>IF(BH7=0,0,BH17/BH7*100)</f>
        <v>0.7465346825724402</v>
      </c>
      <c r="BI18" s="40">
        <f>IF(BI7=0,0,BI17/BI7*100)</f>
        <v>0</v>
      </c>
      <c r="BJ18" s="157">
        <f>IF(BJ7=0,0,BJ17/BJ7*100)</f>
        <v>2.340846714661604</v>
      </c>
      <c r="BK18" s="40">
        <f>IF(BK7=0,0,BK17/BK7*100)</f>
        <v>1.124404065845102</v>
      </c>
      <c r="BL18" s="53">
        <f t="shared" si="5"/>
        <v>3.3241816143239094</v>
      </c>
      <c r="BM18" s="40">
        <f t="shared" si="5"/>
        <v>0.6776078124046269</v>
      </c>
      <c r="BN18" s="40">
        <f t="shared" si="5"/>
        <v>0</v>
      </c>
      <c r="BO18" s="157">
        <f t="shared" si="5"/>
        <v>3.2881909909111338</v>
      </c>
      <c r="BP18" s="43">
        <f aca="true" t="shared" si="6" ref="BP18:BV18">IF(BP7=0,0,BP17/BP7*100)</f>
        <v>1.0713612287227658</v>
      </c>
      <c r="BQ18" s="53">
        <f t="shared" si="6"/>
        <v>3.045619559007875</v>
      </c>
      <c r="BR18" s="40">
        <f t="shared" si="6"/>
        <v>0.6718300824767867</v>
      </c>
      <c r="BS18" s="40"/>
      <c r="BT18" s="158">
        <f t="shared" si="6"/>
        <v>2.9328304376465058</v>
      </c>
      <c r="BU18" s="44">
        <f t="shared" si="6"/>
        <v>1.0662890581682005</v>
      </c>
      <c r="BV18" s="159">
        <f t="shared" si="6"/>
        <v>2.3888847366470256</v>
      </c>
      <c r="BW18" s="40">
        <f>IF(BW7=0,0,BW17/BW7*100)</f>
        <v>0.6488962885527882</v>
      </c>
      <c r="BX18" s="40"/>
      <c r="BY18" s="158">
        <f>IF(BY7=0,0,BY17/BY7*100)</f>
        <v>2.172273803041456</v>
      </c>
      <c r="BZ18" s="44">
        <f>IF(BZ7=0,0,BZ17/BZ7*100)</f>
        <v>1.0342160022173592</v>
      </c>
      <c r="CA18" s="53">
        <f>IF(CA7=0,0,CA17/CA7*100)</f>
        <v>2.480855336946607</v>
      </c>
      <c r="CB18" s="40">
        <f>IF(CB7=0,0,CB17/CB7*100)</f>
        <v>0.6893694816422751</v>
      </c>
      <c r="CC18" s="40"/>
      <c r="CD18" s="158">
        <f>IF(CD7=0,0,CD17/CD7*100)</f>
        <v>2.2590432306963426</v>
      </c>
      <c r="CE18" s="47">
        <f>IF(CE7=0,0,CE17/CE7*100)</f>
        <v>1.1081742441466698</v>
      </c>
      <c r="CF18" s="53">
        <f>IF(CF7=0,0,CF17/CF7*100)</f>
        <v>2.7699943230778206</v>
      </c>
      <c r="CG18" s="40">
        <f>IF(CG7=0,0,CG17/CG7*100)</f>
        <v>0.7847596003551794</v>
      </c>
      <c r="CH18" s="40"/>
      <c r="CI18" s="158">
        <f>IF(CI7=0,0,CI17/CI7*100)</f>
        <v>2.5833370228602774</v>
      </c>
      <c r="CJ18" s="47">
        <f>IF(CJ7=0,0,CJ17/CJ7*100)</f>
        <v>1.1081742441466698</v>
      </c>
      <c r="CK18" s="46"/>
      <c r="CL18" s="160"/>
      <c r="CM18" s="160"/>
      <c r="CN18" s="160"/>
      <c r="CO18" s="161"/>
    </row>
    <row r="19" spans="1:93" ht="22.5">
      <c r="A19" s="60" t="s">
        <v>36</v>
      </c>
      <c r="B19" s="38" t="s">
        <v>37</v>
      </c>
      <c r="C19" s="214" t="s">
        <v>21</v>
      </c>
      <c r="D19" s="39">
        <f>SUM(E19:H19)</f>
        <v>0</v>
      </c>
      <c r="E19" s="162"/>
      <c r="F19" s="162"/>
      <c r="G19" s="162"/>
      <c r="H19" s="136"/>
      <c r="I19" s="127">
        <f>SUM(J19:M19)</f>
        <v>0</v>
      </c>
      <c r="J19" s="162"/>
      <c r="K19" s="162"/>
      <c r="L19" s="162"/>
      <c r="M19" s="136"/>
      <c r="N19" s="51">
        <f>SUM(O19:R19)</f>
        <v>0</v>
      </c>
      <c r="O19" s="163"/>
      <c r="P19" s="163"/>
      <c r="Q19" s="163"/>
      <c r="R19" s="164"/>
      <c r="S19" s="51">
        <f>SUM(T19:W19)</f>
        <v>0</v>
      </c>
      <c r="T19" s="165"/>
      <c r="U19" s="163"/>
      <c r="V19" s="163"/>
      <c r="W19" s="165"/>
      <c r="X19" s="51">
        <f>SUM(Y19:AB19)</f>
        <v>0</v>
      </c>
      <c r="Y19" s="163"/>
      <c r="Z19" s="163"/>
      <c r="AA19" s="163"/>
      <c r="AB19" s="165"/>
      <c r="AC19" s="42">
        <f>SUM(AD19:AG19)</f>
        <v>0</v>
      </c>
      <c r="AD19" s="163"/>
      <c r="AE19" s="163"/>
      <c r="AF19" s="163"/>
      <c r="AG19" s="164"/>
      <c r="AH19" s="53">
        <f>SUM(AI19:AL19)</f>
        <v>0</v>
      </c>
      <c r="AI19" s="163"/>
      <c r="AJ19" s="163"/>
      <c r="AK19" s="163"/>
      <c r="AL19" s="164"/>
      <c r="AM19" s="53">
        <f>SUM(AN19:AQ19)</f>
        <v>0</v>
      </c>
      <c r="AN19" s="166"/>
      <c r="AO19" s="166"/>
      <c r="AP19" s="166"/>
      <c r="AQ19" s="167"/>
      <c r="AR19" s="53">
        <f>SUM(AS19:AV19)</f>
        <v>0</v>
      </c>
      <c r="AS19" s="166"/>
      <c r="AT19" s="166"/>
      <c r="AU19" s="166"/>
      <c r="AV19" s="167"/>
      <c r="AW19" s="53">
        <f>SUM(AX19:BA19)</f>
        <v>0</v>
      </c>
      <c r="AX19" s="166"/>
      <c r="AY19" s="166"/>
      <c r="AZ19" s="166"/>
      <c r="BA19" s="167"/>
      <c r="BB19" s="53">
        <f>SUM(BC19:BF19)</f>
        <v>0</v>
      </c>
      <c r="BC19" s="166"/>
      <c r="BD19" s="166"/>
      <c r="BE19" s="166"/>
      <c r="BF19" s="167"/>
      <c r="BG19" s="53">
        <f>SUM(BH19:BK19)</f>
        <v>0</v>
      </c>
      <c r="BH19" s="166"/>
      <c r="BI19" s="166"/>
      <c r="BJ19" s="166"/>
      <c r="BK19" s="167"/>
      <c r="BL19" s="53">
        <f>SUM(BM19:BP19)</f>
        <v>0</v>
      </c>
      <c r="BM19" s="166"/>
      <c r="BN19" s="166"/>
      <c r="BO19" s="166"/>
      <c r="BP19" s="168"/>
      <c r="BQ19" s="42"/>
      <c r="BR19" s="166"/>
      <c r="BS19" s="166"/>
      <c r="BT19" s="166"/>
      <c r="BU19" s="165"/>
      <c r="BV19" s="40"/>
      <c r="BW19" s="163"/>
      <c r="BX19" s="163"/>
      <c r="BY19" s="163"/>
      <c r="BZ19" s="165"/>
      <c r="CA19" s="42"/>
      <c r="CB19" s="166"/>
      <c r="CC19" s="166"/>
      <c r="CD19" s="166"/>
      <c r="CE19" s="167"/>
      <c r="CF19" s="42"/>
      <c r="CG19" s="166"/>
      <c r="CH19" s="166"/>
      <c r="CI19" s="166"/>
      <c r="CJ19" s="167"/>
      <c r="CK19" s="42"/>
      <c r="CL19" s="169"/>
      <c r="CM19" s="169"/>
      <c r="CN19" s="169"/>
      <c r="CO19" s="170"/>
    </row>
    <row r="20" spans="1:93" ht="12.75">
      <c r="A20" s="60" t="s">
        <v>38</v>
      </c>
      <c r="B20" s="38" t="s">
        <v>39</v>
      </c>
      <c r="C20" s="214" t="s">
        <v>21</v>
      </c>
      <c r="D20" s="49"/>
      <c r="E20" s="154">
        <f>E7-E17-E19</f>
        <v>44134.083</v>
      </c>
      <c r="F20" s="154">
        <f>F7-F17-F19</f>
        <v>0</v>
      </c>
      <c r="G20" s="154">
        <f>G7-G17-G19</f>
        <v>42471.329</v>
      </c>
      <c r="H20" s="155">
        <f>H7-H17-H19</f>
        <v>459.864</v>
      </c>
      <c r="I20" s="127"/>
      <c r="J20" s="154">
        <f>J7-J17-J19</f>
        <v>40626.773</v>
      </c>
      <c r="K20" s="154">
        <f>K7-K17-K19</f>
        <v>0</v>
      </c>
      <c r="L20" s="154">
        <f>L7-L17-L19</f>
        <v>38970.682</v>
      </c>
      <c r="M20" s="155">
        <f>M7-M17-M19</f>
        <v>454.95000000000005</v>
      </c>
      <c r="N20" s="51"/>
      <c r="O20" s="40">
        <f>O7-O17-O19</f>
        <v>44461.089</v>
      </c>
      <c r="P20" s="40">
        <f>P7-P17-P19</f>
        <v>0</v>
      </c>
      <c r="Q20" s="41">
        <f>Q7-Q17-Q19</f>
        <v>42824.383</v>
      </c>
      <c r="R20" s="41">
        <f>R7-R17-R19</f>
        <v>445.995</v>
      </c>
      <c r="S20" s="51"/>
      <c r="T20" s="40">
        <f>T7-T17-T19</f>
        <v>129221.94499999998</v>
      </c>
      <c r="U20" s="40">
        <f>U7-U17-U19</f>
        <v>0</v>
      </c>
      <c r="V20" s="41">
        <f>V7-V17-V19</f>
        <v>124266.39399999999</v>
      </c>
      <c r="W20" s="41">
        <f>W7-W17-W19</f>
        <v>1360.809</v>
      </c>
      <c r="X20" s="51">
        <f>IF(X9=0,0,X19/X9*100)</f>
        <v>0</v>
      </c>
      <c r="Y20" s="40">
        <f>Y7-Y17-Y19</f>
        <v>40461.352999999996</v>
      </c>
      <c r="Z20" s="40">
        <f>Z7-Z17-Z19</f>
        <v>0</v>
      </c>
      <c r="AA20" s="40">
        <f>AA7-AA17-AA19</f>
        <v>39130.761</v>
      </c>
      <c r="AB20" s="156">
        <f>AB7-AB17-AB19</f>
        <v>430.98900000000003</v>
      </c>
      <c r="AC20" s="52"/>
      <c r="AD20" s="43">
        <f>AD7-AD17-AD19</f>
        <v>40044.941999999995</v>
      </c>
      <c r="AE20" s="43">
        <f>AE7-AE17-AE19</f>
        <v>0</v>
      </c>
      <c r="AF20" s="47">
        <f>AF7-AF17-AF19</f>
        <v>37782.820999999996</v>
      </c>
      <c r="AG20" s="47">
        <f>AG7-AG17-AG19</f>
        <v>443.29200000000003</v>
      </c>
      <c r="AH20" s="53"/>
      <c r="AI20" s="43">
        <f>AI7-AI17-AI19</f>
        <v>38662.60260569235</v>
      </c>
      <c r="AJ20" s="43">
        <f>AJ7-AJ17-AJ19</f>
        <v>0</v>
      </c>
      <c r="AK20" s="47">
        <f>AK7-AK17-AK19</f>
        <v>35860.75569521578</v>
      </c>
      <c r="AL20" s="47">
        <f>AL7-AL17-AL19</f>
        <v>396.1382990918578</v>
      </c>
      <c r="AM20" s="53"/>
      <c r="AN20" s="171">
        <f>AI20+AD20+Y20</f>
        <v>119168.89760569236</v>
      </c>
      <c r="AO20" s="171">
        <f>AJ20+AE20+Z20</f>
        <v>0</v>
      </c>
      <c r="AP20" s="171">
        <f>AK20+AF20+AA20</f>
        <v>112774.33769521577</v>
      </c>
      <c r="AQ20" s="171">
        <f>AL20+AG20+AB20</f>
        <v>1270.4192990918577</v>
      </c>
      <c r="AR20" s="53"/>
      <c r="AS20" s="43">
        <f>AS7-AS17-AS19</f>
        <v>39551.20941953924</v>
      </c>
      <c r="AT20" s="43">
        <f>AT7-AT17-AT19</f>
        <v>0</v>
      </c>
      <c r="AU20" s="47">
        <f>AU7-AU17-AU19</f>
        <v>37653.416075526904</v>
      </c>
      <c r="AV20" s="47">
        <f>AV7-AV17-AV19</f>
        <v>426.22590493385786</v>
      </c>
      <c r="AW20" s="53"/>
      <c r="AX20" s="43">
        <f>AX7-AX17-AX19</f>
        <v>37683.936</v>
      </c>
      <c r="AY20" s="43">
        <f>AY7-AY17-AY19</f>
        <v>0</v>
      </c>
      <c r="AZ20" s="47">
        <f>AZ7-AZ17-AZ19</f>
        <v>35125.734</v>
      </c>
      <c r="BA20" s="47">
        <f>BA7-BA17-BA19</f>
        <v>414.843</v>
      </c>
      <c r="BB20" s="53"/>
      <c r="BC20" s="43">
        <f>BC7-BC17-BC19</f>
        <v>36155.792</v>
      </c>
      <c r="BD20" s="43">
        <f>BD7-BD17-BD19</f>
        <v>0</v>
      </c>
      <c r="BE20" s="47">
        <f>BE7-BE17-BE19</f>
        <v>34368.507</v>
      </c>
      <c r="BF20" s="47">
        <f>BF7-BF17-BF19</f>
        <v>478.00100000000003</v>
      </c>
      <c r="BG20" s="53"/>
      <c r="BH20" s="171">
        <f>BC20+AX20+AS20</f>
        <v>113390.93741953924</v>
      </c>
      <c r="BI20" s="171">
        <f>BD20+AY20+AT20</f>
        <v>0</v>
      </c>
      <c r="BJ20" s="171">
        <f>BE20+AZ20+AU20</f>
        <v>107147.65707552689</v>
      </c>
      <c r="BK20" s="171">
        <f>BF20+BA20+AV20</f>
        <v>1319.069904933858</v>
      </c>
      <c r="BL20" s="53"/>
      <c r="BM20" s="43">
        <f>BM7-BM17-BM19</f>
        <v>42469.947</v>
      </c>
      <c r="BN20" s="43">
        <f>BN7-BN17-BN19</f>
        <v>0</v>
      </c>
      <c r="BO20" s="47">
        <f>BO7-BO17-BO19</f>
        <v>40062.834</v>
      </c>
      <c r="BP20" s="47">
        <f>BP7-BP17-BP19</f>
        <v>461.696</v>
      </c>
      <c r="BQ20" s="53"/>
      <c r="BR20" s="43">
        <f>BR7-BR17-BR19</f>
        <v>41537.364</v>
      </c>
      <c r="BS20" s="43"/>
      <c r="BT20" s="47">
        <f>BT7-BT17-BT19</f>
        <v>40029.565</v>
      </c>
      <c r="BU20" s="44">
        <f>BU7-BU17-BU19</f>
        <v>463.91600000000005</v>
      </c>
      <c r="BV20" s="159"/>
      <c r="BW20" s="43">
        <f>BW7-BW17-BW19</f>
        <v>44591.278</v>
      </c>
      <c r="BX20" s="43"/>
      <c r="BY20" s="47">
        <f>BY7-BY17-BY19</f>
        <v>43084.124</v>
      </c>
      <c r="BZ20" s="44">
        <f>BZ7-BZ17-BZ19</f>
        <v>478.45799999999997</v>
      </c>
      <c r="CA20" s="53"/>
      <c r="CB20" s="43">
        <f>CB7-CB17-CB19</f>
        <v>490207.823</v>
      </c>
      <c r="CC20" s="43"/>
      <c r="CD20" s="47">
        <f>CD7-CD17-CD19</f>
        <v>467164.96900000004</v>
      </c>
      <c r="CE20" s="47">
        <f>CE7-CE17-CE19</f>
        <v>5354.311000000001</v>
      </c>
      <c r="CF20" s="53"/>
      <c r="CG20" s="43">
        <f>CG7-CG17-CG19</f>
        <v>430207.82300000003</v>
      </c>
      <c r="CH20" s="43"/>
      <c r="CI20" s="47">
        <f>CI7-CI17-CI19</f>
        <v>407164.969</v>
      </c>
      <c r="CJ20" s="47">
        <f>CJ7-CJ17-CJ19</f>
        <v>5354.311000000001</v>
      </c>
      <c r="CK20" s="52"/>
      <c r="CL20" s="160"/>
      <c r="CM20" s="172"/>
      <c r="CN20" s="172"/>
      <c r="CO20" s="173"/>
    </row>
    <row r="21" spans="1:93" s="101" customFormat="1" ht="12.75">
      <c r="A21" s="92" t="s">
        <v>40</v>
      </c>
      <c r="B21" s="81" t="s">
        <v>41</v>
      </c>
      <c r="C21" s="215" t="s">
        <v>21</v>
      </c>
      <c r="D21" s="174">
        <f>SUM(E21:H21)</f>
        <v>37033.415</v>
      </c>
      <c r="E21" s="83"/>
      <c r="F21" s="83">
        <f>F11</f>
        <v>0</v>
      </c>
      <c r="G21" s="83">
        <v>36575.419</v>
      </c>
      <c r="H21" s="108">
        <v>457.996</v>
      </c>
      <c r="I21" s="127">
        <f>SUM(J21:M21)</f>
        <v>34068.363</v>
      </c>
      <c r="J21" s="83"/>
      <c r="K21" s="83"/>
      <c r="L21" s="83">
        <v>33615.556</v>
      </c>
      <c r="M21" s="84">
        <v>452.807</v>
      </c>
      <c r="N21" s="51">
        <f>SUM(O21:R21)</f>
        <v>37862.759</v>
      </c>
      <c r="O21" s="85"/>
      <c r="P21" s="85"/>
      <c r="Q21" s="85">
        <v>37419.03</v>
      </c>
      <c r="R21" s="86">
        <v>443.729</v>
      </c>
      <c r="S21" s="51">
        <f>SUM(T21:W21)</f>
        <v>108964.53700000001</v>
      </c>
      <c r="T21" s="88"/>
      <c r="U21" s="88"/>
      <c r="V21" s="88">
        <f>G21+L21+Q21</f>
        <v>107610.005</v>
      </c>
      <c r="W21" s="88">
        <f>H21+M21+R21</f>
        <v>1354.532</v>
      </c>
      <c r="X21" s="51">
        <f>SUM(Y21:AB21)</f>
        <v>34793.398</v>
      </c>
      <c r="Y21" s="85"/>
      <c r="Z21" s="85"/>
      <c r="AA21" s="85">
        <v>34364.399</v>
      </c>
      <c r="AB21" s="91">
        <v>428.999</v>
      </c>
      <c r="AC21" s="175">
        <f>SUM(AD21:AG21)</f>
        <v>33532.862</v>
      </c>
      <c r="AD21" s="85"/>
      <c r="AE21" s="85"/>
      <c r="AF21" s="90">
        <v>33092.612</v>
      </c>
      <c r="AG21" s="176">
        <v>440.25</v>
      </c>
      <c r="AH21" s="45">
        <f>SUM(AI21:AL21)</f>
        <v>31737.848</v>
      </c>
      <c r="AI21" s="85"/>
      <c r="AJ21" s="85"/>
      <c r="AK21" s="90">
        <v>31343.2207</v>
      </c>
      <c r="AL21" s="176">
        <v>394.6273</v>
      </c>
      <c r="AM21" s="45">
        <f>SUM(AN21:AQ21)</f>
        <v>100064.10800000001</v>
      </c>
      <c r="AN21" s="93"/>
      <c r="AO21" s="93"/>
      <c r="AP21" s="94">
        <f>AA21+AF21+AK21</f>
        <v>98800.2317</v>
      </c>
      <c r="AQ21" s="94">
        <f>AB21+AG21+AL21</f>
        <v>1263.8763</v>
      </c>
      <c r="AR21" s="45">
        <f>SUM(AS21:AV21)</f>
        <v>33566.623</v>
      </c>
      <c r="AS21" s="93"/>
      <c r="AT21" s="93"/>
      <c r="AU21" s="96">
        <v>33142.3301</v>
      </c>
      <c r="AV21" s="95">
        <v>424.2929</v>
      </c>
      <c r="AW21" s="45">
        <f>SUM(AX21:BA21)</f>
        <v>30921.968999999997</v>
      </c>
      <c r="AX21" s="93"/>
      <c r="AY21" s="93"/>
      <c r="AZ21" s="96">
        <v>30508.974</v>
      </c>
      <c r="BA21" s="177">
        <v>412.995</v>
      </c>
      <c r="BB21" s="45">
        <f>SUM(BC21:BF21)</f>
        <v>29981.022</v>
      </c>
      <c r="BC21" s="93"/>
      <c r="BD21" s="93"/>
      <c r="BE21" s="93">
        <v>29504.588</v>
      </c>
      <c r="BF21" s="95">
        <v>476.434</v>
      </c>
      <c r="BG21" s="45">
        <f>SUM(BH21:BK21)</f>
        <v>94469.614</v>
      </c>
      <c r="BH21" s="93"/>
      <c r="BI21" s="93"/>
      <c r="BJ21" s="94">
        <f>AU21+AZ21+BE21</f>
        <v>93155.8921</v>
      </c>
      <c r="BK21" s="94">
        <f>AV21+BA21+BF21</f>
        <v>1313.7219</v>
      </c>
      <c r="BL21" s="45">
        <f>SUM(BM21:BP21)</f>
        <v>35257.057</v>
      </c>
      <c r="BM21" s="93"/>
      <c r="BN21" s="93"/>
      <c r="BO21" s="93">
        <v>34796.906</v>
      </c>
      <c r="BP21" s="177">
        <v>460.151</v>
      </c>
      <c r="BQ21" s="45">
        <f>SUM(BR21:BU21)</f>
        <v>34729.779</v>
      </c>
      <c r="BR21" s="93"/>
      <c r="BS21" s="93"/>
      <c r="BT21" s="96">
        <v>34267.358</v>
      </c>
      <c r="BU21" s="177">
        <v>462.421</v>
      </c>
      <c r="BV21" s="45">
        <f>SUM(BW21:BZ21)</f>
        <v>37493.156</v>
      </c>
      <c r="BW21" s="93"/>
      <c r="BX21" s="93"/>
      <c r="BY21" s="96">
        <v>37016.072</v>
      </c>
      <c r="BZ21" s="178">
        <v>477.084</v>
      </c>
      <c r="CA21" s="45">
        <f>SUM(CB21:CE21)</f>
        <v>410778.251</v>
      </c>
      <c r="CB21" s="93"/>
      <c r="CC21" s="93"/>
      <c r="CD21" s="97">
        <v>405446.522</v>
      </c>
      <c r="CE21" s="129">
        <v>5331.729</v>
      </c>
      <c r="CF21" s="45">
        <f>SUM(CG21:CJ21)</f>
        <v>350778.251</v>
      </c>
      <c r="CG21" s="93"/>
      <c r="CH21" s="93"/>
      <c r="CI21" s="97">
        <v>345446.522</v>
      </c>
      <c r="CJ21" s="129">
        <v>5331.729</v>
      </c>
      <c r="CK21" s="174"/>
      <c r="CL21" s="98"/>
      <c r="CM21" s="179"/>
      <c r="CN21" s="179"/>
      <c r="CO21" s="99"/>
    </row>
    <row r="22" spans="1:93" ht="12.75">
      <c r="A22" s="60"/>
      <c r="B22" s="38" t="s">
        <v>42</v>
      </c>
      <c r="C22" s="214" t="s">
        <v>21</v>
      </c>
      <c r="D22" s="54"/>
      <c r="E22" s="180"/>
      <c r="F22" s="180"/>
      <c r="G22" s="180"/>
      <c r="H22" s="181"/>
      <c r="I22" s="68"/>
      <c r="J22" s="180"/>
      <c r="K22" s="180"/>
      <c r="L22" s="180"/>
      <c r="M22" s="181"/>
      <c r="N22" s="57"/>
      <c r="O22" s="182"/>
      <c r="P22" s="182"/>
      <c r="Q22" s="182"/>
      <c r="R22" s="183"/>
      <c r="S22" s="57"/>
      <c r="T22" s="58"/>
      <c r="U22" s="37"/>
      <c r="V22" s="37"/>
      <c r="W22" s="58"/>
      <c r="X22" s="57"/>
      <c r="Y22" s="37"/>
      <c r="Z22" s="37"/>
      <c r="AA22" s="37"/>
      <c r="AB22" s="59"/>
      <c r="AC22" s="60"/>
      <c r="AD22" s="182"/>
      <c r="AE22" s="182"/>
      <c r="AF22" s="182"/>
      <c r="AG22" s="183"/>
      <c r="AH22" s="61"/>
      <c r="AI22" s="182"/>
      <c r="AJ22" s="182"/>
      <c r="AK22" s="182"/>
      <c r="AL22" s="183"/>
      <c r="AM22" s="61"/>
      <c r="AN22" s="184"/>
      <c r="AO22" s="184"/>
      <c r="AP22" s="184"/>
      <c r="AQ22" s="185"/>
      <c r="AR22" s="61"/>
      <c r="AS22" s="184"/>
      <c r="AT22" s="184"/>
      <c r="AU22" s="186"/>
      <c r="AV22" s="185"/>
      <c r="AW22" s="61"/>
      <c r="AX22" s="184"/>
      <c r="AY22" s="184"/>
      <c r="AZ22" s="184"/>
      <c r="BA22" s="185"/>
      <c r="BB22" s="61"/>
      <c r="BC22" s="184"/>
      <c r="BD22" s="184"/>
      <c r="BE22" s="184"/>
      <c r="BF22" s="185"/>
      <c r="BG22" s="61"/>
      <c r="BH22" s="184"/>
      <c r="BI22" s="184"/>
      <c r="BJ22" s="184"/>
      <c r="BK22" s="185"/>
      <c r="BL22" s="61"/>
      <c r="BM22" s="184"/>
      <c r="BN22" s="184"/>
      <c r="BO22" s="184"/>
      <c r="BP22" s="187"/>
      <c r="BQ22" s="61"/>
      <c r="BR22" s="184"/>
      <c r="BS22" s="184"/>
      <c r="BT22" s="184"/>
      <c r="BU22" s="185"/>
      <c r="BV22" s="61"/>
      <c r="BW22" s="184"/>
      <c r="BX22" s="184"/>
      <c r="BY22" s="184"/>
      <c r="BZ22" s="188"/>
      <c r="CA22" s="61"/>
      <c r="CB22" s="184"/>
      <c r="CC22" s="184"/>
      <c r="CD22" s="184"/>
      <c r="CE22" s="185"/>
      <c r="CF22" s="61"/>
      <c r="CG22" s="184"/>
      <c r="CH22" s="184"/>
      <c r="CI22" s="184"/>
      <c r="CJ22" s="185"/>
      <c r="CK22" s="60"/>
      <c r="CL22" s="189"/>
      <c r="CM22" s="189"/>
      <c r="CN22" s="189"/>
      <c r="CO22" s="190"/>
    </row>
    <row r="23" spans="1:93" ht="33.75">
      <c r="A23" s="60"/>
      <c r="B23" s="38" t="s">
        <v>43</v>
      </c>
      <c r="C23" s="214" t="s">
        <v>21</v>
      </c>
      <c r="D23" s="39">
        <f>SUM(E23:H23)</f>
        <v>0</v>
      </c>
      <c r="E23" s="102"/>
      <c r="F23" s="102"/>
      <c r="G23" s="102"/>
      <c r="H23" s="103"/>
      <c r="I23" s="127">
        <f>SUM(J23:M23)</f>
        <v>0</v>
      </c>
      <c r="J23" s="102"/>
      <c r="K23" s="102"/>
      <c r="L23" s="102"/>
      <c r="M23" s="103"/>
      <c r="N23" s="51">
        <f>SUM(O23:R23)</f>
        <v>0</v>
      </c>
      <c r="O23" s="105"/>
      <c r="P23" s="105"/>
      <c r="Q23" s="105"/>
      <c r="R23" s="130"/>
      <c r="S23" s="51">
        <f>SUM(T23:W23)</f>
        <v>0</v>
      </c>
      <c r="T23" s="104"/>
      <c r="U23" s="105"/>
      <c r="V23" s="105"/>
      <c r="W23" s="104"/>
      <c r="X23" s="51">
        <f>SUM(Y23:AB23)</f>
        <v>0</v>
      </c>
      <c r="Y23" s="105"/>
      <c r="Z23" s="105"/>
      <c r="AA23" s="105"/>
      <c r="AB23" s="191"/>
      <c r="AC23" s="42">
        <f>SUM(AD23:AG23)</f>
        <v>0</v>
      </c>
      <c r="AD23" s="105"/>
      <c r="AE23" s="105"/>
      <c r="AF23" s="105"/>
      <c r="AG23" s="130"/>
      <c r="AH23" s="53">
        <f>SUM(AI23:AL23)</f>
        <v>0</v>
      </c>
      <c r="AI23" s="85"/>
      <c r="AJ23" s="85"/>
      <c r="AK23" s="85"/>
      <c r="AL23" s="86"/>
      <c r="AM23" s="53">
        <f>SUM(AN23:AQ23)</f>
        <v>0</v>
      </c>
      <c r="AN23" s="94"/>
      <c r="AO23" s="94"/>
      <c r="AP23" s="94"/>
      <c r="AQ23" s="128"/>
      <c r="AR23" s="53"/>
      <c r="AS23" s="94"/>
      <c r="AT23" s="94"/>
      <c r="AU23" s="97"/>
      <c r="AV23" s="128"/>
      <c r="AW23" s="53"/>
      <c r="AX23" s="94"/>
      <c r="AY23" s="94"/>
      <c r="AZ23" s="94"/>
      <c r="BA23" s="128"/>
      <c r="BB23" s="53"/>
      <c r="BC23" s="94"/>
      <c r="BD23" s="94"/>
      <c r="BE23" s="94"/>
      <c r="BF23" s="128"/>
      <c r="BG23" s="53">
        <f>SUM(BH23:BK23)</f>
        <v>0</v>
      </c>
      <c r="BH23" s="94"/>
      <c r="BI23" s="94"/>
      <c r="BJ23" s="94"/>
      <c r="BK23" s="128"/>
      <c r="BL23" s="53"/>
      <c r="BM23" s="94"/>
      <c r="BN23" s="94"/>
      <c r="BO23" s="94"/>
      <c r="BP23" s="129"/>
      <c r="BQ23" s="42"/>
      <c r="BR23" s="94"/>
      <c r="BS23" s="94"/>
      <c r="BT23" s="94"/>
      <c r="BU23" s="128"/>
      <c r="BV23" s="42"/>
      <c r="BW23" s="94"/>
      <c r="BX23" s="94"/>
      <c r="BY23" s="94"/>
      <c r="BZ23" s="104"/>
      <c r="CA23" s="42"/>
      <c r="CB23" s="94"/>
      <c r="CC23" s="94"/>
      <c r="CD23" s="94"/>
      <c r="CE23" s="128"/>
      <c r="CF23" s="42"/>
      <c r="CG23" s="94"/>
      <c r="CH23" s="94"/>
      <c r="CI23" s="94"/>
      <c r="CJ23" s="128"/>
      <c r="CK23" s="42"/>
      <c r="CL23" s="98"/>
      <c r="CM23" s="98"/>
      <c r="CN23" s="98"/>
      <c r="CO23" s="100"/>
    </row>
    <row r="24" spans="1:93" ht="24.75" customHeight="1">
      <c r="A24" s="60"/>
      <c r="B24" s="38" t="s">
        <v>44</v>
      </c>
      <c r="C24" s="214" t="s">
        <v>21</v>
      </c>
      <c r="D24" s="39">
        <f>SUM(E24:H24)</f>
        <v>0</v>
      </c>
      <c r="E24" s="102"/>
      <c r="F24" s="102"/>
      <c r="G24" s="102"/>
      <c r="H24" s="103"/>
      <c r="I24" s="127">
        <f>SUM(J24:M24)</f>
        <v>0</v>
      </c>
      <c r="J24" s="102"/>
      <c r="K24" s="102"/>
      <c r="L24" s="102"/>
      <c r="M24" s="103"/>
      <c r="N24" s="51">
        <f>SUM(O24:R24)</f>
        <v>0</v>
      </c>
      <c r="O24" s="105"/>
      <c r="P24" s="105"/>
      <c r="Q24" s="105"/>
      <c r="R24" s="130"/>
      <c r="S24" s="51">
        <f>SUM(T24:W24)</f>
        <v>0</v>
      </c>
      <c r="T24" s="104"/>
      <c r="U24" s="105"/>
      <c r="V24" s="105"/>
      <c r="W24" s="104"/>
      <c r="X24" s="51">
        <f>SUM(Y24:AB24)</f>
        <v>0</v>
      </c>
      <c r="Y24" s="105"/>
      <c r="Z24" s="105"/>
      <c r="AA24" s="105"/>
      <c r="AB24" s="191"/>
      <c r="AC24" s="42">
        <f>SUM(AD24:AG24)</f>
        <v>0</v>
      </c>
      <c r="AD24" s="105"/>
      <c r="AE24" s="105"/>
      <c r="AF24" s="105"/>
      <c r="AG24" s="130"/>
      <c r="AH24" s="53">
        <f>SUM(AI24:AL24)</f>
        <v>0</v>
      </c>
      <c r="AI24" s="105"/>
      <c r="AJ24" s="105"/>
      <c r="AK24" s="105"/>
      <c r="AL24" s="130"/>
      <c r="AM24" s="53">
        <f>SUM(AN24:AQ24)</f>
        <v>0</v>
      </c>
      <c r="AN24" s="94"/>
      <c r="AO24" s="94"/>
      <c r="AP24" s="94"/>
      <c r="AQ24" s="128"/>
      <c r="AR24" s="53"/>
      <c r="AS24" s="94"/>
      <c r="AT24" s="94"/>
      <c r="AU24" s="97"/>
      <c r="AV24" s="128"/>
      <c r="AW24" s="53"/>
      <c r="AX24" s="94"/>
      <c r="AY24" s="94"/>
      <c r="AZ24" s="94"/>
      <c r="BA24" s="128"/>
      <c r="BB24" s="53"/>
      <c r="BC24" s="94"/>
      <c r="BD24" s="94"/>
      <c r="BE24" s="94"/>
      <c r="BF24" s="128"/>
      <c r="BG24" s="53">
        <f>SUM(BH24:BK24)</f>
        <v>0</v>
      </c>
      <c r="BH24" s="94"/>
      <c r="BI24" s="94"/>
      <c r="BJ24" s="94"/>
      <c r="BK24" s="128"/>
      <c r="BL24" s="53"/>
      <c r="BM24" s="94"/>
      <c r="BN24" s="94"/>
      <c r="BO24" s="94"/>
      <c r="BP24" s="129"/>
      <c r="BQ24" s="42"/>
      <c r="BR24" s="94"/>
      <c r="BS24" s="94"/>
      <c r="BT24" s="94"/>
      <c r="BU24" s="128"/>
      <c r="BV24" s="42"/>
      <c r="BW24" s="94"/>
      <c r="BX24" s="94"/>
      <c r="BY24" s="94"/>
      <c r="BZ24" s="104"/>
      <c r="CA24" s="42"/>
      <c r="CB24" s="94"/>
      <c r="CC24" s="94"/>
      <c r="CD24" s="94"/>
      <c r="CE24" s="128"/>
      <c r="CF24" s="42"/>
      <c r="CG24" s="94"/>
      <c r="CH24" s="94"/>
      <c r="CI24" s="94"/>
      <c r="CJ24" s="128"/>
      <c r="CK24" s="42"/>
      <c r="CL24" s="98"/>
      <c r="CM24" s="98"/>
      <c r="CN24" s="98"/>
      <c r="CO24" s="100"/>
    </row>
    <row r="25" spans="1:93" ht="12.75">
      <c r="A25" s="60" t="s">
        <v>45</v>
      </c>
      <c r="B25" s="38" t="s">
        <v>46</v>
      </c>
      <c r="C25" s="214" t="s">
        <v>21</v>
      </c>
      <c r="D25" s="39">
        <f>SUM(E25:H25)</f>
        <v>0</v>
      </c>
      <c r="E25" s="102"/>
      <c r="F25" s="102"/>
      <c r="G25" s="102"/>
      <c r="H25" s="103"/>
      <c r="I25" s="127">
        <f>SUM(J25:M25)</f>
        <v>0</v>
      </c>
      <c r="J25" s="102"/>
      <c r="K25" s="102"/>
      <c r="L25" s="102"/>
      <c r="M25" s="103"/>
      <c r="N25" s="51">
        <f>SUM(O25:R25)</f>
        <v>0</v>
      </c>
      <c r="O25" s="105"/>
      <c r="P25" s="105"/>
      <c r="Q25" s="105"/>
      <c r="R25" s="130"/>
      <c r="S25" s="51">
        <f>SUM(T25:W25)</f>
        <v>0</v>
      </c>
      <c r="T25" s="104"/>
      <c r="U25" s="105"/>
      <c r="V25" s="105"/>
      <c r="W25" s="104"/>
      <c r="X25" s="51">
        <f>SUM(Y25:AB25)</f>
        <v>0</v>
      </c>
      <c r="Y25" s="105"/>
      <c r="Z25" s="105"/>
      <c r="AA25" s="105"/>
      <c r="AB25" s="191"/>
      <c r="AC25" s="42">
        <f>SUM(AD25:AG25)</f>
        <v>0</v>
      </c>
      <c r="AD25" s="105"/>
      <c r="AE25" s="105"/>
      <c r="AF25" s="105"/>
      <c r="AG25" s="130"/>
      <c r="AH25" s="53">
        <f>SUM(AI25:AL25)</f>
        <v>0</v>
      </c>
      <c r="AI25" s="105"/>
      <c r="AJ25" s="105"/>
      <c r="AK25" s="105"/>
      <c r="AL25" s="130"/>
      <c r="AM25" s="53">
        <f>SUM(AN25:AQ25)</f>
        <v>0</v>
      </c>
      <c r="AN25" s="94"/>
      <c r="AO25" s="94"/>
      <c r="AP25" s="94"/>
      <c r="AQ25" s="128"/>
      <c r="AR25" s="53"/>
      <c r="AS25" s="94"/>
      <c r="AT25" s="94"/>
      <c r="AU25" s="97"/>
      <c r="AV25" s="128"/>
      <c r="AW25" s="53"/>
      <c r="AX25" s="94"/>
      <c r="AY25" s="94"/>
      <c r="AZ25" s="94"/>
      <c r="BA25" s="128"/>
      <c r="BB25" s="53"/>
      <c r="BC25" s="94"/>
      <c r="BD25" s="94"/>
      <c r="BE25" s="94"/>
      <c r="BF25" s="128"/>
      <c r="BG25" s="53">
        <f>SUM(BH25:BK25)</f>
        <v>0</v>
      </c>
      <c r="BH25" s="94"/>
      <c r="BI25" s="94"/>
      <c r="BJ25" s="94"/>
      <c r="BK25" s="128"/>
      <c r="BL25" s="53"/>
      <c r="BM25" s="94"/>
      <c r="BN25" s="94"/>
      <c r="BO25" s="94"/>
      <c r="BP25" s="129"/>
      <c r="BQ25" s="42"/>
      <c r="BR25" s="94"/>
      <c r="BS25" s="97"/>
      <c r="BT25" s="94"/>
      <c r="BU25" s="128"/>
      <c r="BV25" s="42"/>
      <c r="BW25" s="94"/>
      <c r="BX25" s="94"/>
      <c r="BY25" s="94"/>
      <c r="BZ25" s="104"/>
      <c r="CA25" s="42"/>
      <c r="CB25" s="94"/>
      <c r="CC25" s="94"/>
      <c r="CD25" s="94"/>
      <c r="CE25" s="128"/>
      <c r="CF25" s="42"/>
      <c r="CG25" s="94"/>
      <c r="CH25" s="94"/>
      <c r="CI25" s="94"/>
      <c r="CJ25" s="128"/>
      <c r="CK25" s="42"/>
      <c r="CL25" s="98"/>
      <c r="CM25" s="98"/>
      <c r="CN25" s="98"/>
      <c r="CO25" s="100"/>
    </row>
    <row r="26" spans="1:93" s="194" customFormat="1" ht="12.75">
      <c r="A26" s="60" t="s">
        <v>47</v>
      </c>
      <c r="B26" s="38" t="s">
        <v>48</v>
      </c>
      <c r="C26" s="214" t="s">
        <v>21</v>
      </c>
      <c r="D26" s="135">
        <f>SUM(E26:H26)</f>
        <v>13884.111</v>
      </c>
      <c r="E26" s="102">
        <v>8433.697</v>
      </c>
      <c r="F26" s="102"/>
      <c r="G26" s="102">
        <v>5448.546</v>
      </c>
      <c r="H26" s="103">
        <v>1.868</v>
      </c>
      <c r="I26" s="127">
        <f>SUM(J26:M26)</f>
        <v>12474.878</v>
      </c>
      <c r="J26" s="102">
        <v>7560.305</v>
      </c>
      <c r="K26" s="102"/>
      <c r="L26" s="102">
        <v>4912.43</v>
      </c>
      <c r="M26" s="103">
        <v>2.143</v>
      </c>
      <c r="N26" s="137">
        <f>SUM(O26:R26)</f>
        <v>13346.967</v>
      </c>
      <c r="O26" s="138">
        <v>8373.941</v>
      </c>
      <c r="P26" s="105"/>
      <c r="Q26" s="138">
        <v>4970.76</v>
      </c>
      <c r="R26" s="139">
        <v>2.266</v>
      </c>
      <c r="S26" s="137">
        <f>SUM(T26:W26)</f>
        <v>39705.956000000006</v>
      </c>
      <c r="T26" s="88">
        <f>E26+J26+O26</f>
        <v>24367.943</v>
      </c>
      <c r="U26" s="88">
        <f>F26+K26+P26</f>
        <v>0</v>
      </c>
      <c r="V26" s="88">
        <f>G26+L26+Q26</f>
        <v>15331.736</v>
      </c>
      <c r="W26" s="88">
        <f>H26+M26+R26</f>
        <v>6.277</v>
      </c>
      <c r="X26" s="137">
        <f>SUM(Y26:AB26)</f>
        <v>12250.031</v>
      </c>
      <c r="Y26" s="138">
        <v>7905.104</v>
      </c>
      <c r="Z26" s="138"/>
      <c r="AA26" s="138">
        <v>4342.937</v>
      </c>
      <c r="AB26" s="192">
        <v>1.99</v>
      </c>
      <c r="AC26" s="46">
        <f>SUM(AD26:AG26)</f>
        <v>12226.839999999998</v>
      </c>
      <c r="AD26" s="138">
        <v>7969.98</v>
      </c>
      <c r="AE26" s="138"/>
      <c r="AF26" s="138">
        <v>4253.818</v>
      </c>
      <c r="AG26" s="139">
        <v>3.042</v>
      </c>
      <c r="AH26" s="45">
        <f>SUM(AI26:AL26)</f>
        <v>11666.261</v>
      </c>
      <c r="AI26" s="138">
        <v>7536.017</v>
      </c>
      <c r="AJ26" s="138"/>
      <c r="AK26" s="138">
        <v>4128.733</v>
      </c>
      <c r="AL26" s="139">
        <v>1.511</v>
      </c>
      <c r="AM26" s="45">
        <f>SUM(AN26:AQ26)</f>
        <v>36143.132</v>
      </c>
      <c r="AN26" s="94">
        <f>Y26+AD26+AI26</f>
        <v>23411.101</v>
      </c>
      <c r="AO26" s="94">
        <f>Z26+AE26+AJ26</f>
        <v>0</v>
      </c>
      <c r="AP26" s="94">
        <f>AA26+AF26+AK26</f>
        <v>12725.488000000001</v>
      </c>
      <c r="AQ26" s="94">
        <f>AB26+AG26+AL26</f>
        <v>6.543</v>
      </c>
      <c r="AR26" s="45">
        <f>SUM(AS26:AV26)</f>
        <v>11310.262</v>
      </c>
      <c r="AS26" s="94">
        <v>7214.675</v>
      </c>
      <c r="AT26" s="94"/>
      <c r="AU26" s="97">
        <v>4093.654</v>
      </c>
      <c r="AV26" s="129">
        <v>1.933</v>
      </c>
      <c r="AW26" s="45">
        <f>SUM(AX26:BA26)</f>
        <v>12216.297</v>
      </c>
      <c r="AX26" s="97">
        <v>8002.342</v>
      </c>
      <c r="AY26" s="94"/>
      <c r="AZ26" s="97">
        <v>4212.107</v>
      </c>
      <c r="BA26" s="129">
        <v>1.848</v>
      </c>
      <c r="BB26" s="45">
        <f>SUM(BC26:BF26)</f>
        <v>10888.042999999998</v>
      </c>
      <c r="BC26" s="97">
        <v>6489.737</v>
      </c>
      <c r="BD26" s="94"/>
      <c r="BE26" s="94">
        <v>4396.739</v>
      </c>
      <c r="BF26" s="129">
        <v>1.567</v>
      </c>
      <c r="BG26" s="45">
        <f>SUM(BH26:BK26)</f>
        <v>34414.602</v>
      </c>
      <c r="BH26" s="94">
        <f>AS26+AX26+BC26</f>
        <v>21706.754</v>
      </c>
      <c r="BI26" s="94">
        <f>AT26+AY26+BD26</f>
        <v>0</v>
      </c>
      <c r="BJ26" s="94">
        <f>AU26+AZ26+BE26</f>
        <v>12702.5</v>
      </c>
      <c r="BK26" s="94">
        <f>AV26+BA26+BF26</f>
        <v>5.348</v>
      </c>
      <c r="BL26" s="45">
        <f>SUM(BM26:BP26)</f>
        <v>12929.162999999999</v>
      </c>
      <c r="BM26" s="193">
        <v>8110.057</v>
      </c>
      <c r="BN26" s="193"/>
      <c r="BO26" s="193">
        <v>4817.561</v>
      </c>
      <c r="BP26" s="129">
        <v>1.545</v>
      </c>
      <c r="BQ26" s="46">
        <f>SUM(BR26:BU26)</f>
        <v>12875.452000000001</v>
      </c>
      <c r="BR26" s="97">
        <v>7561.761</v>
      </c>
      <c r="BS26" s="94"/>
      <c r="BT26" s="94">
        <v>5312.196</v>
      </c>
      <c r="BU26" s="129">
        <v>1.495</v>
      </c>
      <c r="BV26" s="46">
        <f>SUM(BW26:BZ26)</f>
        <v>13702.155999999999</v>
      </c>
      <c r="BW26" s="97">
        <v>8098.827</v>
      </c>
      <c r="BX26" s="94"/>
      <c r="BY26" s="97">
        <v>5601.955</v>
      </c>
      <c r="BZ26" s="141">
        <v>1.374</v>
      </c>
      <c r="CA26" s="46">
        <f>SUM(CB26:CE26)</f>
        <v>149770.461</v>
      </c>
      <c r="CB26" s="97">
        <f>E26+J26+O26+Y26+AD26+AI26+AS26+AX26+BC26+BM26+BR26+BW26</f>
        <v>93256.443</v>
      </c>
      <c r="CC26" s="97">
        <f>F26+K26+P26+Z26+AE26+AJ26+AT26+AY26+BD26+BN26+BS26+BX26</f>
        <v>0</v>
      </c>
      <c r="CD26" s="97">
        <f>G26+L26+Q26+AA26+AF26+AK26+AU26+AZ26+BE26+BO26+BT26+BY26</f>
        <v>56491.436</v>
      </c>
      <c r="CE26" s="129">
        <f>H26+M26+R26+AB26+AG26+AL26+AV26+BA26+BF26+BP26+BU26+BZ26</f>
        <v>22.582</v>
      </c>
      <c r="CF26" s="46">
        <f>SUM(CG26:CJ26)</f>
        <v>149770.461</v>
      </c>
      <c r="CG26" s="97">
        <v>93256.443</v>
      </c>
      <c r="CH26" s="97">
        <f>K26+P26+U26+AE26+AJ26+AO26+AY26+BD26+BI26+BS26+BX26+CC26</f>
        <v>0</v>
      </c>
      <c r="CI26" s="97">
        <v>56491.436</v>
      </c>
      <c r="CJ26" s="129">
        <v>22.582</v>
      </c>
      <c r="CK26" s="135"/>
      <c r="CL26" s="99"/>
      <c r="CM26" s="142"/>
      <c r="CN26" s="99"/>
      <c r="CO26" s="99"/>
    </row>
    <row r="27" spans="1:93" s="194" customFormat="1" ht="22.5">
      <c r="A27" s="60" t="s">
        <v>49</v>
      </c>
      <c r="B27" s="38" t="s">
        <v>50</v>
      </c>
      <c r="C27" s="214" t="s">
        <v>21</v>
      </c>
      <c r="D27" s="42">
        <f>SUM(E27:H27)</f>
        <v>0</v>
      </c>
      <c r="E27" s="102"/>
      <c r="F27" s="102"/>
      <c r="G27" s="102"/>
      <c r="H27" s="103"/>
      <c r="I27" s="127">
        <f>SUM(J27:M27)</f>
        <v>0</v>
      </c>
      <c r="J27" s="102"/>
      <c r="K27" s="102"/>
      <c r="L27" s="102"/>
      <c r="M27" s="103"/>
      <c r="N27" s="42">
        <f>SUM(O27:R27)</f>
        <v>0</v>
      </c>
      <c r="O27" s="105"/>
      <c r="P27" s="105"/>
      <c r="Q27" s="105"/>
      <c r="R27" s="130"/>
      <c r="S27" s="42">
        <f>SUM(T27:W27)</f>
        <v>0</v>
      </c>
      <c r="T27" s="104"/>
      <c r="U27" s="105"/>
      <c r="V27" s="105"/>
      <c r="W27" s="104"/>
      <c r="X27" s="42">
        <f>SUM(Y27:AB27)</f>
        <v>0</v>
      </c>
      <c r="Y27" s="105"/>
      <c r="Z27" s="105"/>
      <c r="AA27" s="105"/>
      <c r="AB27" s="191"/>
      <c r="AC27" s="42">
        <f>SUM(AD27:AG27)</f>
        <v>0</v>
      </c>
      <c r="AD27" s="105"/>
      <c r="AE27" s="105"/>
      <c r="AF27" s="105"/>
      <c r="AG27" s="130"/>
      <c r="AH27" s="53">
        <f>SUM(AI27:AL27)</f>
        <v>0</v>
      </c>
      <c r="AI27" s="105"/>
      <c r="AJ27" s="105"/>
      <c r="AK27" s="105"/>
      <c r="AL27" s="130"/>
      <c r="AM27" s="53">
        <f>SUM(AN27:AQ27)</f>
        <v>0</v>
      </c>
      <c r="AN27" s="94"/>
      <c r="AO27" s="94"/>
      <c r="AP27" s="94"/>
      <c r="AQ27" s="128"/>
      <c r="AR27" s="53">
        <f>SUM(AS27:AV27)</f>
        <v>0</v>
      </c>
      <c r="AS27" s="94"/>
      <c r="AT27" s="94"/>
      <c r="AU27" s="97"/>
      <c r="AV27" s="128"/>
      <c r="AW27" s="53">
        <f>SUM(AX27:BA27)</f>
        <v>0</v>
      </c>
      <c r="AX27" s="94"/>
      <c r="AY27" s="94"/>
      <c r="AZ27" s="94"/>
      <c r="BA27" s="128"/>
      <c r="BB27" s="53">
        <f>SUM(BC27:BF27)</f>
        <v>0</v>
      </c>
      <c r="BC27" s="94"/>
      <c r="BD27" s="94"/>
      <c r="BE27" s="94"/>
      <c r="BF27" s="128"/>
      <c r="BG27" s="53">
        <f>SUM(BH27:BK27)</f>
        <v>0</v>
      </c>
      <c r="BH27" s="94"/>
      <c r="BI27" s="94"/>
      <c r="BJ27" s="94"/>
      <c r="BK27" s="128"/>
      <c r="BL27" s="53">
        <f>SUM(BM27:BP27)</f>
        <v>0</v>
      </c>
      <c r="BM27" s="94"/>
      <c r="BN27" s="94"/>
      <c r="BO27" s="94"/>
      <c r="BP27" s="129"/>
      <c r="BQ27" s="42"/>
      <c r="BR27" s="94"/>
      <c r="BS27" s="94"/>
      <c r="BT27" s="94"/>
      <c r="BU27" s="128"/>
      <c r="BV27" s="42"/>
      <c r="BW27" s="94"/>
      <c r="BX27" s="94"/>
      <c r="BY27" s="94"/>
      <c r="BZ27" s="104"/>
      <c r="CA27" s="42"/>
      <c r="CB27" s="94"/>
      <c r="CC27" s="94"/>
      <c r="CD27" s="94"/>
      <c r="CE27" s="128"/>
      <c r="CF27" s="42"/>
      <c r="CG27" s="94"/>
      <c r="CH27" s="94"/>
      <c r="CI27" s="94"/>
      <c r="CJ27" s="128"/>
      <c r="CK27" s="42"/>
      <c r="CL27" s="98"/>
      <c r="CM27" s="98"/>
      <c r="CN27" s="98"/>
      <c r="CO27" s="100"/>
    </row>
    <row r="28" spans="1:93" ht="13.5" thickBot="1">
      <c r="A28" s="217" t="s">
        <v>51</v>
      </c>
      <c r="B28" s="218" t="s">
        <v>52</v>
      </c>
      <c r="C28" s="219" t="s">
        <v>21</v>
      </c>
      <c r="D28" s="195"/>
      <c r="E28" s="196">
        <f>E20-E21-E25-E26-E27-F11-G11-H11</f>
        <v>0</v>
      </c>
      <c r="F28" s="196">
        <f>F20-F21-F23-F25-F26-F27-G12-H12</f>
        <v>0</v>
      </c>
      <c r="G28" s="196">
        <f>G20-G21-G23-G25-G26-G27-H13</f>
        <v>-4.035882739117369E-12</v>
      </c>
      <c r="H28" s="197">
        <f>H20-H21-H23-H25-H26-H27</f>
        <v>-5.10702591327572E-15</v>
      </c>
      <c r="I28" s="198"/>
      <c r="J28" s="196">
        <f>J20-J21-J25-J26-J27-K11-L11-M11</f>
        <v>0</v>
      </c>
      <c r="K28" s="196">
        <f>K20-K21-K23-K25-K26-K27-L12-M12</f>
        <v>0</v>
      </c>
      <c r="L28" s="196">
        <f>L20-L21-L23-L25-L26-L27-M13</f>
        <v>3.524291969370097E-12</v>
      </c>
      <c r="M28" s="197">
        <f>M20-M21-M23-M25-M26-M27</f>
        <v>2.930988785010413E-14</v>
      </c>
      <c r="N28" s="195"/>
      <c r="O28" s="199">
        <f>O20-O21-O25-O26-O27-P11-Q11-R11</f>
        <v>0</v>
      </c>
      <c r="P28" s="199">
        <f>P20-P21-P23-P25-P26-P27-Q12-R12</f>
        <v>0</v>
      </c>
      <c r="Q28" s="199">
        <f>Q20-Q21-Q23-Q25-Q26-Q27-R13</f>
        <v>2.5579538487363607E-12</v>
      </c>
      <c r="R28" s="200">
        <f>R20-R21-R23-R25-R26-R27</f>
        <v>1.9539925233402755E-14</v>
      </c>
      <c r="S28" s="195"/>
      <c r="T28" s="199">
        <f>T20-T21-T25-T26-T27-U11-V11-W11</f>
        <v>-1.4551915228366852E-11</v>
      </c>
      <c r="U28" s="199">
        <f>U20-U21-U23-U25-U26-U27-V12-W12</f>
        <v>0</v>
      </c>
      <c r="V28" s="199">
        <f>V20-V21-V23-V25-V26-V27-W13</f>
        <v>-1.978150976356119E-11</v>
      </c>
      <c r="W28" s="200">
        <f>W20-W21-W23-W25-W26-W27</f>
        <v>4.3520742565306136E-14</v>
      </c>
      <c r="X28" s="195"/>
      <c r="Y28" s="199">
        <f>Y20-Y21-Y25-Y26-Y27-Z11-AA11-AB11</f>
        <v>-3.637978807091713E-12</v>
      </c>
      <c r="Z28" s="199">
        <f>Z20-Z21-Z23-Z25-Z26-Z27-AA12-AB12</f>
        <v>0</v>
      </c>
      <c r="AA28" s="199">
        <f>AA20-AA21-AA23-AA25-AA26-AA27-AB13</f>
        <v>1.0800249583553523E-12</v>
      </c>
      <c r="AB28" s="200">
        <f>AB20-AB21-AB23-AB25-AB26-AB27</f>
        <v>9.103828801926284E-15</v>
      </c>
      <c r="AC28" s="195"/>
      <c r="AD28" s="199">
        <f>AD20-AD21-AD25-AD26-AD27-AE11-AF11-AG11</f>
        <v>-3.637978807091713E-12</v>
      </c>
      <c r="AE28" s="199">
        <f>AE20-AE21-AE23-AE25-AE26-AE27-AF12-AG12</f>
        <v>0</v>
      </c>
      <c r="AF28" s="199">
        <f>AF20-AF21-AF23-AF25-AF26-AF27-AG13</f>
        <v>-4.945377440890297E-12</v>
      </c>
      <c r="AG28" s="200">
        <f>AG20-AG21-AG23-AG25-AG26-AG27</f>
        <v>3.019806626980426E-14</v>
      </c>
      <c r="AH28" s="195"/>
      <c r="AI28" s="199">
        <f>AI20-AI21-AI25-AI26-AI27-AJ11-AK11-AL11</f>
        <v>5.6923527154140174E-06</v>
      </c>
      <c r="AJ28" s="199">
        <f>AJ20-AJ21-AJ23-AJ25-AJ26-AJ27-AK12-AL12</f>
        <v>0</v>
      </c>
      <c r="AK28" s="199">
        <f>AK20-AK21-AK23-AK25-AK26-AK27-AL13</f>
        <v>-4.784218958775455E-06</v>
      </c>
      <c r="AL28" s="200">
        <f>AL20-AL21-AL23-AL25-AL26-AL27</f>
        <v>-9.081422021051111E-07</v>
      </c>
      <c r="AM28" s="195"/>
      <c r="AN28" s="199">
        <f>AN20-AN21-AN25-AN26-AN27-AO11-AP11-AQ11</f>
        <v>5.692359991371632E-06</v>
      </c>
      <c r="AO28" s="201">
        <f>AO20-AO21-AO23-AO25-AO26-AO27-AP12-AQ12</f>
        <v>0</v>
      </c>
      <c r="AP28" s="199">
        <f>AP20-AP21-AP23-AP25-AP26-AP27-AQ13</f>
        <v>-4.7842345338722225E-06</v>
      </c>
      <c r="AQ28" s="200">
        <f>AQ20-AQ21-AQ23-AQ25-AQ26-AQ27</f>
        <v>-9.081421632473052E-07</v>
      </c>
      <c r="AR28" s="195"/>
      <c r="AS28" s="199">
        <f>AS20-AS21-AS25-AS26-AS27-AT11-AU11-AV11</f>
        <v>1.9539242202881724E-05</v>
      </c>
      <c r="AT28" s="201">
        <f>AT20-AT21-AT23-AT25-AT26-AT27-AU12-AV12</f>
        <v>0</v>
      </c>
      <c r="AU28" s="199">
        <f>AU20-AU21-AU23-AU25-AU26-AU27-AV13</f>
        <v>-2.447309520903218E-05</v>
      </c>
      <c r="AV28" s="200">
        <f>AV20-AV21-AV23-AV25-AV26-AV27</f>
        <v>4.933857887357007E-06</v>
      </c>
      <c r="AW28" s="195"/>
      <c r="AX28" s="199">
        <f>AX20-AX21-AX25-AX26-AX27-AY11-AZ11-BA11</f>
        <v>0</v>
      </c>
      <c r="AY28" s="201">
        <f>AY20-AY21-AY23-AY25-AY26-AY27-AZ12-BA12</f>
        <v>0</v>
      </c>
      <c r="AZ28" s="199">
        <f>AZ20-AZ21-AZ23-AZ25-AZ26-AZ27-BA13</f>
        <v>-1.5916157281026244E-12</v>
      </c>
      <c r="BA28" s="200">
        <f>BA20-BA21-BA23-BA25-BA26-BA27</f>
        <v>1.3100631690576847E-14</v>
      </c>
      <c r="BB28" s="195"/>
      <c r="BC28" s="199">
        <f>BC20-BC21-BC25-BC26-BC27-BD11-BE11-BF11</f>
        <v>0</v>
      </c>
      <c r="BD28" s="201">
        <f>BD20-BD21-BD23-BD25-BD26-BD27-BE12-BF12</f>
        <v>0</v>
      </c>
      <c r="BE28" s="199">
        <f>BE20-BE21-BE23-BE25-BE26-BE27-BF13</f>
        <v>-1.5347723092418164E-12</v>
      </c>
      <c r="BF28" s="200">
        <f>BF20-BF21-BF23-BF25-BF26-BF27</f>
        <v>7.327471962526033E-15</v>
      </c>
      <c r="BG28" s="195"/>
      <c r="BH28" s="199">
        <f>BH20-BH21-BH25-BH26-BH27-BI11-BJ11-BK11</f>
        <v>1.953923492692411E-05</v>
      </c>
      <c r="BI28" s="201">
        <f>BI20-BI21-BI23-BI25-BI26-BI27-BJ12-BK12</f>
        <v>0</v>
      </c>
      <c r="BJ28" s="199">
        <f>BJ20-BJ21-BJ23-BJ25-BJ26-BJ27-BK13</f>
        <v>-2.4473106122968602E-05</v>
      </c>
      <c r="BK28" s="200">
        <f>BK20-BK21-BK23-BK25-BK26-BK27</f>
        <v>4.933857964850574E-06</v>
      </c>
      <c r="BL28" s="195"/>
      <c r="BM28" s="199">
        <f>BM20-BM21-BM25-BM26-BM27-BN11-BO11-BP11</f>
        <v>0</v>
      </c>
      <c r="BN28" s="201">
        <f>BN20-BN21-BN23-BN25-BN26-BN27-BO12-BP12</f>
        <v>0</v>
      </c>
      <c r="BO28" s="199">
        <f>BO20-BO21-BO23-BO25-BO26-BO27-BP13</f>
        <v>0</v>
      </c>
      <c r="BP28" s="200">
        <f>BP20-BP21-BP23-BP25-BP26-BP27</f>
        <v>1.5987211554602254E-14</v>
      </c>
      <c r="BQ28" s="195"/>
      <c r="BR28" s="199">
        <f>BR20-BR21-BR25-BR26-BR27-BS11-BT11-BU11</f>
        <v>0</v>
      </c>
      <c r="BS28" s="201">
        <f>BS20-BS21-BS23-BS25-BS26-BS27-BT12-BU12</f>
        <v>0</v>
      </c>
      <c r="BT28" s="199">
        <f>BT20-BT21-BT23-BT25-BT26-BT27-BU13</f>
        <v>2.2168933355715126E-12</v>
      </c>
      <c r="BU28" s="200">
        <f>BU20-BU21-BU23-BU25-BU26-BU27</f>
        <v>6.128431095930864E-14</v>
      </c>
      <c r="BV28" s="195"/>
      <c r="BW28" s="199">
        <f>BW20-BW21-BW25-BW26-BW27-BX11-BY11-BZ11</f>
        <v>0</v>
      </c>
      <c r="BX28" s="201">
        <f>BX20-BX21-BX23-BX25-BX26-BX27-BY12-BZ12</f>
        <v>0</v>
      </c>
      <c r="BY28" s="199">
        <f>BY20-BY21-BY23-BY25-BY26-BY27-BZ13</f>
        <v>3.410605131648481E-12</v>
      </c>
      <c r="BZ28" s="202">
        <f>BZ20-BZ21-BZ23-BZ25-BZ26-BZ27</f>
        <v>-3.3306690738754696E-14</v>
      </c>
      <c r="CA28" s="195"/>
      <c r="CB28" s="221">
        <f>CB20-CB21-CB25-CB26-CB27-CC11-CD11-CE11</f>
        <v>0</v>
      </c>
      <c r="CC28" s="220">
        <f>CC20-CC21-CC23-CC25-CC26-CC27-CD12-CE12</f>
        <v>0</v>
      </c>
      <c r="CD28" s="204">
        <f>CD20-CD21-CD23-CD25-CD26-CD27-CE13</f>
        <v>4.18367562815547E-11</v>
      </c>
      <c r="CE28" s="205">
        <f>CE20-CE21-CE23-CE25-CE26-CE27</f>
        <v>3.339550858072471E-13</v>
      </c>
      <c r="CF28" s="195"/>
      <c r="CG28" s="199">
        <f>CG20-CG21-CG25-CG26-CG27-CH11-CI11-CJ11</f>
        <v>0</v>
      </c>
      <c r="CH28" s="201">
        <f>CH20-CH21-CH23-CH25-CH26-CH27-CI12-CJ12</f>
        <v>0</v>
      </c>
      <c r="CI28" s="199">
        <f>CI20-CI21-CI23-CI25-CI26-CI27-CJ13</f>
        <v>-1.6370904631912708E-11</v>
      </c>
      <c r="CJ28" s="200">
        <f>CJ20-CJ21-CJ23-CJ25-CJ26-CJ27</f>
        <v>3.339550858072471E-13</v>
      </c>
      <c r="CK28" s="195"/>
      <c r="CL28" s="203"/>
      <c r="CM28" s="203"/>
      <c r="CN28" s="204"/>
      <c r="CO28" s="205"/>
    </row>
    <row r="29" spans="4:84" ht="12.75">
      <c r="D29" s="206">
        <f>D17+D21</f>
        <v>37986.166</v>
      </c>
      <c r="I29" s="206">
        <f>I17+I21</f>
        <v>35186.185</v>
      </c>
      <c r="N29" s="206">
        <f>N17+N21</f>
        <v>38650.386</v>
      </c>
      <c r="S29" s="206">
        <f>S17+S21</f>
        <v>111822.73700000001</v>
      </c>
      <c r="X29" s="206">
        <f>X17+X21</f>
        <v>35551.217000000004</v>
      </c>
      <c r="AC29" s="206">
        <f>AC17+AC21</f>
        <v>34551.319</v>
      </c>
      <c r="AH29" s="206">
        <f>AH17+AH21</f>
        <v>33523.151</v>
      </c>
      <c r="AM29" s="207">
        <f>AH29+AC29+X29</f>
        <v>103625.687</v>
      </c>
      <c r="AR29" s="206">
        <f>AR17+AR21</f>
        <v>34815.588</v>
      </c>
      <c r="AW29" s="206">
        <f>AW17+AW21</f>
        <v>32144.763999999996</v>
      </c>
      <c r="BB29" s="206">
        <f>BB17+BB21</f>
        <v>30944.438000000002</v>
      </c>
      <c r="BG29" s="207">
        <f>BB29+AW29+AR29</f>
        <v>97904.79000000001</v>
      </c>
      <c r="BL29" s="206">
        <f>BL17+BL21</f>
        <v>36913.932</v>
      </c>
      <c r="BQ29" s="206">
        <f>BQ17+BQ21</f>
        <v>36225.198000000004</v>
      </c>
      <c r="BV29" s="206">
        <f>BV17+BV21</f>
        <v>38746.084</v>
      </c>
      <c r="CA29" s="206">
        <f>CA17+CA21</f>
        <v>425038.428</v>
      </c>
      <c r="CF29" s="206">
        <f>CF17+CF21</f>
        <v>365038.428</v>
      </c>
    </row>
    <row r="30" spans="2:3" s="208" customFormat="1" ht="12.75">
      <c r="B30" s="209"/>
      <c r="C30" s="209"/>
    </row>
    <row r="31" spans="2:3" s="208" customFormat="1" ht="12.75">
      <c r="B31" s="209"/>
      <c r="C31" s="209"/>
    </row>
    <row r="32" spans="2:3" s="208" customFormat="1" ht="12.75">
      <c r="B32" s="209"/>
      <c r="C32" s="209"/>
    </row>
    <row r="33" spans="2:3" s="208" customFormat="1" ht="12.75">
      <c r="B33" s="209"/>
      <c r="C33" s="209"/>
    </row>
    <row r="34" spans="2:3" s="208" customFormat="1" ht="12.75">
      <c r="B34" s="209"/>
      <c r="C34" s="209"/>
    </row>
    <row r="35" spans="2:3" s="208" customFormat="1" ht="12.75">
      <c r="B35" s="209"/>
      <c r="C35" s="209"/>
    </row>
    <row r="36" spans="2:3" s="208" customFormat="1" ht="12.75">
      <c r="B36" s="209"/>
      <c r="C36" s="209"/>
    </row>
    <row r="37" spans="2:3" s="208" customFormat="1" ht="12.75">
      <c r="B37" s="209"/>
      <c r="C37" s="209"/>
    </row>
    <row r="38" spans="2:3" s="208" customFormat="1" ht="12.75">
      <c r="B38" s="209"/>
      <c r="C38" s="209"/>
    </row>
    <row r="39" spans="2:3" s="208" customFormat="1" ht="12.75">
      <c r="B39" s="209"/>
      <c r="C39" s="209"/>
    </row>
    <row r="40" spans="2:3" s="208" customFormat="1" ht="12.75">
      <c r="B40" s="209"/>
      <c r="C40" s="209"/>
    </row>
    <row r="41" spans="2:3" s="208" customFormat="1" ht="12.75">
      <c r="B41" s="209"/>
      <c r="C41" s="209"/>
    </row>
    <row r="42" spans="2:3" s="208" customFormat="1" ht="12.75">
      <c r="B42" s="209"/>
      <c r="C42" s="209"/>
    </row>
    <row r="43" spans="2:3" s="208" customFormat="1" ht="12.75">
      <c r="B43" s="209"/>
      <c r="C43" s="209"/>
    </row>
    <row r="44" spans="2:3" s="208" customFormat="1" ht="12.75">
      <c r="B44" s="209"/>
      <c r="C44" s="209"/>
    </row>
    <row r="45" spans="2:3" s="208" customFormat="1" ht="12.75">
      <c r="B45" s="209"/>
      <c r="C45" s="209"/>
    </row>
    <row r="46" spans="2:3" s="208" customFormat="1" ht="12.75">
      <c r="B46" s="209"/>
      <c r="C46" s="209"/>
    </row>
    <row r="47" spans="2:3" s="208" customFormat="1" ht="12.75">
      <c r="B47" s="209"/>
      <c r="C47" s="209"/>
    </row>
    <row r="48" spans="2:3" s="208" customFormat="1" ht="12.75">
      <c r="B48" s="209"/>
      <c r="C48" s="209"/>
    </row>
    <row r="49" spans="2:3" s="208" customFormat="1" ht="12.75">
      <c r="B49" s="209"/>
      <c r="C49" s="209"/>
    </row>
    <row r="50" spans="2:3" s="208" customFormat="1" ht="12.75">
      <c r="B50" s="209"/>
      <c r="C50" s="209"/>
    </row>
    <row r="51" spans="2:3" s="208" customFormat="1" ht="12.75">
      <c r="B51" s="209"/>
      <c r="C51" s="209"/>
    </row>
    <row r="52" spans="2:3" s="208" customFormat="1" ht="12.75">
      <c r="B52" s="209"/>
      <c r="C52" s="209"/>
    </row>
    <row r="53" spans="2:3" s="208" customFormat="1" ht="12.75">
      <c r="B53" s="209"/>
      <c r="C53" s="209"/>
    </row>
    <row r="54" spans="2:3" s="208" customFormat="1" ht="12.75">
      <c r="B54" s="209"/>
      <c r="C54" s="209"/>
    </row>
    <row r="55" spans="2:3" s="208" customFormat="1" ht="12.75">
      <c r="B55" s="209"/>
      <c r="C55" s="209"/>
    </row>
    <row r="56" spans="2:3" s="208" customFormat="1" ht="12.75">
      <c r="B56" s="209"/>
      <c r="C56" s="209"/>
    </row>
    <row r="57" spans="2:3" s="208" customFormat="1" ht="12.75">
      <c r="B57" s="209"/>
      <c r="C57" s="209"/>
    </row>
    <row r="58" spans="2:3" s="208" customFormat="1" ht="12.75">
      <c r="B58" s="209"/>
      <c r="C58" s="209"/>
    </row>
    <row r="59" spans="2:3" s="208" customFormat="1" ht="12.75">
      <c r="B59" s="209"/>
      <c r="C59" s="209"/>
    </row>
    <row r="60" spans="2:3" s="208" customFormat="1" ht="12.75">
      <c r="B60" s="209"/>
      <c r="C60" s="209"/>
    </row>
    <row r="61" spans="2:3" s="208" customFormat="1" ht="12.75">
      <c r="B61" s="209"/>
      <c r="C61" s="209"/>
    </row>
    <row r="62" spans="2:3" s="208" customFormat="1" ht="12.75">
      <c r="B62" s="209"/>
      <c r="C62" s="209"/>
    </row>
    <row r="63" spans="2:3" s="208" customFormat="1" ht="12.75">
      <c r="B63" s="209"/>
      <c r="C63" s="209"/>
    </row>
    <row r="64" spans="2:3" s="208" customFormat="1" ht="12.75">
      <c r="B64" s="209"/>
      <c r="C64" s="209"/>
    </row>
    <row r="65" spans="2:3" s="208" customFormat="1" ht="12.75">
      <c r="B65" s="209"/>
      <c r="C65" s="209"/>
    </row>
    <row r="66" spans="2:3" s="208" customFormat="1" ht="12.75">
      <c r="B66" s="209"/>
      <c r="C66" s="209"/>
    </row>
    <row r="67" spans="2:3" s="208" customFormat="1" ht="12.75">
      <c r="B67" s="209"/>
      <c r="C67" s="209"/>
    </row>
    <row r="68" spans="2:3" s="208" customFormat="1" ht="12.75">
      <c r="B68" s="209"/>
      <c r="C68" s="209"/>
    </row>
    <row r="69" spans="2:3" s="208" customFormat="1" ht="12.75">
      <c r="B69" s="209"/>
      <c r="C69" s="209"/>
    </row>
    <row r="70" spans="2:3" s="208" customFormat="1" ht="12.75">
      <c r="B70" s="209"/>
      <c r="C70" s="209"/>
    </row>
    <row r="71" spans="2:3" s="208" customFormat="1" ht="12.75">
      <c r="B71" s="209"/>
      <c r="C71" s="209"/>
    </row>
    <row r="72" spans="2:3" s="208" customFormat="1" ht="12.75">
      <c r="B72" s="209"/>
      <c r="C72" s="209"/>
    </row>
    <row r="73" spans="2:3" s="208" customFormat="1" ht="12.75">
      <c r="B73" s="209"/>
      <c r="C73" s="209"/>
    </row>
  </sheetData>
  <mergeCells count="12">
    <mergeCell ref="X4:AB4"/>
    <mergeCell ref="AH4:AL4"/>
    <mergeCell ref="AM4:AQ4"/>
    <mergeCell ref="BG4:BK4"/>
    <mergeCell ref="CA4:CE4"/>
    <mergeCell ref="A2:CE2"/>
    <mergeCell ref="A4:A5"/>
    <mergeCell ref="B4:B5"/>
    <mergeCell ref="C4:C5"/>
    <mergeCell ref="D4:H4"/>
    <mergeCell ref="I4:M4"/>
    <mergeCell ref="N4:R4"/>
  </mergeCells>
  <dataValidations count="1">
    <dataValidation type="decimal" allowBlank="1" showInputMessage="1" showErrorMessage="1" error="Ввведеное значение неверно" sqref="CL21:CO21 CG10:CJ16 CG21:CJ21 CG19:CJ19 CG23:CJ27 BC19:BF19 AD21:AG21 AD19:AG19 AD10:AG16 AD23:AG27 Y23:AB27 Y21:AB21 Y19:AB19 Y10:AB16 T10:W17 J19:M19 J10:M16 J21:M21 E10:H16 T23:W27 J23:M27 E23:H27 E21:H21 E19:H19 O10:R16 O19:R19 AI21:AL21 AI19:AL19 AI10:AL16 T19:W19 AN23:AQ27 O21:R21 AN10:AQ17 AI23:AL27 T21:W21 AX21:BA21 AS19:AV19 AN19:AQ21 AS23:AV27 AS21:AV21 AX23:BA27 AX10:BA16 AS10:AV16 AM29 AX19:BA19 CL23:CO27 CL10:CO16 O23:R27 BC10:BF16 BC23:BF27 BC21:BF21 BR23:BU27 BR21:BU21 BR19:BU19 BM19:BP19 BM21:BP21 BM23:BP27 BM10:BP16 BR10:BU16 BW23:BZ27 BW19:BZ19 BW10:BZ16 BW21:BZ21 CB10:CE16 BH10:BK17 BH19:BK21 BG29 CB21:CE21 CL19:CO19 CB19:CE19 BH23:BK27 CB23:CE27">
      <formula1>-1000000000000000</formula1>
      <formula2>1000000000000000</formula2>
    </dataValidation>
  </dataValidation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KuznetsovaNN</dc:creator>
  <cp:keywords/>
  <dc:description/>
  <cp:lastModifiedBy>StakheevaNV</cp:lastModifiedBy>
  <cp:lastPrinted>2012-02-22T05:25:42Z</cp:lastPrinted>
  <dcterms:created xsi:type="dcterms:W3CDTF">2012-02-22T05:21:59Z</dcterms:created>
  <dcterms:modified xsi:type="dcterms:W3CDTF">2012-02-28T04:36:37Z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