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475" windowHeight="8130" tabRatio="811" activeTab="0"/>
  </bookViews>
  <sheets>
    <sheet name="Форма № 3" sheetId="1" r:id="rId1"/>
    <sheet name="АЧР" sheetId="2" r:id="rId2"/>
    <sheet name="График" sheetId="3" r:id="rId3"/>
    <sheet name="Суточная ведомость" sheetId="4" r:id="rId4"/>
  </sheets>
  <definedNames>
    <definedName name="_xlnm.Print_Area" localSheetId="3">'Суточная ведомость'!$A$1:$AD$42</definedName>
  </definedNames>
  <calcPr fullCalcOnLoad="1"/>
</workbook>
</file>

<file path=xl/sharedStrings.xml><?xml version="1.0" encoding="utf-8"?>
<sst xmlns="http://schemas.openxmlformats.org/spreadsheetml/2006/main" count="738" uniqueCount="129">
  <si>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</si>
  <si>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</si>
  <si>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потери, МВт</t>
  </si>
  <si>
    <t>ток</t>
  </si>
  <si>
    <t>± акт</t>
  </si>
  <si>
    <t>± реак</t>
  </si>
  <si>
    <t>Амп</t>
  </si>
  <si>
    <t>МВт</t>
  </si>
  <si>
    <t>МВАр</t>
  </si>
  <si>
    <t>По трансформаторам</t>
  </si>
  <si>
    <r>
      <t>Δ</t>
    </r>
    <r>
      <rPr>
        <sz val="10"/>
        <rFont val="Times New Roman"/>
        <family val="1"/>
      </rPr>
      <t>Рхх</t>
    </r>
  </si>
  <si>
    <t>№  1</t>
  </si>
  <si>
    <r>
      <t>Δ</t>
    </r>
    <r>
      <rPr>
        <sz val="10"/>
        <rFont val="Times New Roman"/>
        <family val="1"/>
      </rPr>
      <t>Qхх</t>
    </r>
  </si>
  <si>
    <t>МВА</t>
  </si>
  <si>
    <t>РПН</t>
  </si>
  <si>
    <t>Итого:</t>
  </si>
  <si>
    <t>Название ЛЭП и фидеров</t>
  </si>
  <si>
    <t>яч.1</t>
  </si>
  <si>
    <t>яч.5</t>
  </si>
  <si>
    <t>Нагрузка СК, МВАр</t>
  </si>
  <si>
    <t>Батарея СК, МВАр</t>
  </si>
  <si>
    <r>
      <t xml:space="preserve">Cos </t>
    </r>
    <r>
      <rPr>
        <b/>
        <sz val="12"/>
        <rFont val="Symbol"/>
        <family val="1"/>
      </rPr>
      <t>j</t>
    </r>
  </si>
  <si>
    <t>№</t>
  </si>
  <si>
    <t>Переменные потери в трансформаторах,                                              МВА</t>
  </si>
  <si>
    <t>+ j</t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</si>
  <si>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</si>
  <si>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</si>
  <si>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</si>
  <si>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</si>
  <si>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S</t>
    </r>
    <r>
      <rPr>
        <b/>
        <sz val="9"/>
        <rFont val="Symbol"/>
        <family val="1"/>
      </rPr>
      <t>S</t>
    </r>
  </si>
  <si>
    <t>Замер провел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</si>
  <si>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</si>
  <si>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яч.6</t>
  </si>
  <si>
    <t>яч.3</t>
  </si>
  <si>
    <t>№1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</si>
  <si>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</si>
  <si>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1С / 2С</t>
  </si>
  <si>
    <t>Uк, %</t>
  </si>
  <si>
    <t>ΔPкз, МВт</t>
  </si>
  <si>
    <t>Т-1</t>
  </si>
  <si>
    <t>4  час</t>
  </si>
  <si>
    <t>10  час</t>
  </si>
  <si>
    <t>яч.2</t>
  </si>
  <si>
    <t>Итого</t>
  </si>
  <si>
    <t>220 кВ</t>
  </si>
  <si>
    <t xml:space="preserve">35кВ </t>
  </si>
  <si>
    <t>ДСП</t>
  </si>
  <si>
    <t>ДГР</t>
  </si>
  <si>
    <t>ТРГ + ФКУ № 2</t>
  </si>
  <si>
    <t>ФКУ № 3</t>
  </si>
  <si>
    <t>ФКУ № 4</t>
  </si>
  <si>
    <t>35 кВ</t>
  </si>
  <si>
    <t>По ЛЭП и фидерам 220, 110, 35, 10, 6 кВ (с разбивкой по напряжению)</t>
  </si>
  <si>
    <t>Напряжение        на шинах</t>
  </si>
  <si>
    <t>12  час</t>
  </si>
  <si>
    <t>23  час</t>
  </si>
  <si>
    <t xml:space="preserve"> Главный энергетик завода                                                                                                                                 В.С.Широков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</si>
  <si>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</si>
  <si>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</si>
  <si>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</si>
  <si>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</si>
  <si>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</si>
  <si>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</si>
  <si>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</si>
  <si>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</si>
  <si>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</si>
  <si>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</si>
  <si>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>10 ч.</t>
  </si>
  <si>
    <t xml:space="preserve">ОАО "Северский </t>
  </si>
  <si>
    <t>трубный  завод"</t>
  </si>
  <si>
    <t xml:space="preserve">          Таблица  АЧР и ЧАПВ, установленных на СТЗ-220</t>
  </si>
  <si>
    <t>СТЗ-220/35 кВ</t>
  </si>
  <si>
    <t>В-35 кВ</t>
  </si>
  <si>
    <t>49,1</t>
  </si>
  <si>
    <t xml:space="preserve">График временного отключения потребления (МВт) </t>
  </si>
  <si>
    <t>Час замера</t>
  </si>
  <si>
    <t>6 очередь</t>
  </si>
  <si>
    <t>РУ-10 кВ</t>
  </si>
  <si>
    <t>1  час</t>
  </si>
  <si>
    <t>2  час</t>
  </si>
  <si>
    <t>3  час</t>
  </si>
  <si>
    <r>
      <t xml:space="preserve">             Форма № 2             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СТЗ</t>
    </r>
    <r>
      <rPr>
        <sz val="10"/>
        <rFont val="Times New Roman"/>
        <family val="1"/>
      </rPr>
      <t xml:space="preserve">                                      Дата   </t>
    </r>
    <r>
      <rPr>
        <b/>
        <sz val="14"/>
        <rFont val="Times New Roman"/>
        <family val="1"/>
      </rPr>
      <t>18.12.2013г.</t>
    </r>
  </si>
  <si>
    <t>5  час</t>
  </si>
  <si>
    <t>6  час</t>
  </si>
  <si>
    <t>7  час</t>
  </si>
  <si>
    <t>8  час</t>
  </si>
  <si>
    <t>9  час</t>
  </si>
  <si>
    <t>11  час</t>
  </si>
  <si>
    <t>13  час</t>
  </si>
  <si>
    <t>14  час</t>
  </si>
  <si>
    <t>15  час</t>
  </si>
  <si>
    <t>16  час</t>
  </si>
  <si>
    <t>17  час</t>
  </si>
  <si>
    <t>18  час</t>
  </si>
  <si>
    <t>19  час</t>
  </si>
  <si>
    <t>20  час</t>
  </si>
  <si>
    <t>21  час</t>
  </si>
  <si>
    <t>22  час</t>
  </si>
  <si>
    <t>24  час</t>
  </si>
  <si>
    <t>Дата 18.12.2013г.</t>
  </si>
  <si>
    <t>19 ч.</t>
  </si>
  <si>
    <t>20 ч.</t>
  </si>
  <si>
    <t>3 очередь</t>
  </si>
  <si>
    <t>яч.6 ДСП</t>
  </si>
  <si>
    <t>15 мин</t>
  </si>
  <si>
    <t xml:space="preserve">    ПС СТЗ               18.12.2013г.</t>
  </si>
  <si>
    <t>СУТОЧНАЯ    ВЕДОМОСТЬ РАСХОДА ЭЛЕКТРОЭНЕРГИИ</t>
  </si>
  <si>
    <t xml:space="preserve">                                                ПС СТЗ</t>
  </si>
  <si>
    <t>18.12.2013г.</t>
  </si>
  <si>
    <t>Трансформаторы (фидера)</t>
  </si>
  <si>
    <t>Часы</t>
  </si>
  <si>
    <t>яч.</t>
  </si>
  <si>
    <t>активный</t>
  </si>
  <si>
    <t>реактивный</t>
  </si>
  <si>
    <t>кВт.ч</t>
  </si>
  <si>
    <t>№2</t>
  </si>
  <si>
    <t>10 кВ</t>
  </si>
  <si>
    <t>Печь-ковш</t>
  </si>
  <si>
    <t>В-10 кВ</t>
  </si>
  <si>
    <t>РУ-35 кВ</t>
  </si>
  <si>
    <t xml:space="preserve"> яч.7</t>
  </si>
  <si>
    <t>вв.35 кВ Т-1</t>
  </si>
  <si>
    <t>СТЗ-220/35/10 кВ</t>
  </si>
  <si>
    <t xml:space="preserve">яч.2                  Печь-ковш         </t>
  </si>
  <si>
    <t>Главный энергетик                                                                                                         В.С. Широков</t>
  </si>
  <si>
    <t>10  кВ</t>
  </si>
  <si>
    <t>Ввод 10 кВ от Т-2</t>
  </si>
  <si>
    <t>ФКУ-3</t>
  </si>
  <si>
    <t>Время отключ.7 мин.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</si>
</sst>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  <numFmt numFmtId="184" formatCode="h:mm;@"/>
    <numFmt numFmtId="185" formatCode="#,##0_р_.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name val="Symbol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Symbol"/>
      <family val="1"/>
    </font>
    <font>
      <b/>
      <sz val="14"/>
      <name val="Symbol"/>
      <family val="1"/>
    </font>
    <font>
      <b/>
      <sz val="9"/>
      <name val="Arial Cyr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4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wrapText="1"/>
    </xf>
    <xf numFmtId="0" fontId="23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23" fillId="0" borderId="12" xfId="0" applyFont="1" applyBorder="1" applyAlignment="1" applyProtection="1">
      <alignment horizontal="center"/>
      <protection hidden="1"/>
    </xf>
    <xf numFmtId="0" fontId="23" fillId="0" borderId="13" xfId="0" applyFont="1" applyBorder="1" applyAlignment="1" applyProtection="1">
      <alignment horizontal="center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23" fillId="0" borderId="15" xfId="0" applyFont="1" applyBorder="1" applyAlignment="1" applyProtection="1">
      <alignment horizontal="center"/>
      <protection hidden="1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4" fillId="0" borderId="17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17" fillId="0" borderId="21" xfId="0" applyFont="1" applyBorder="1" applyAlignment="1">
      <alignment wrapText="1"/>
    </xf>
    <xf numFmtId="0" fontId="17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14" fontId="17" fillId="0" borderId="0" xfId="0" applyNumberFormat="1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17" fillId="0" borderId="27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right"/>
      <protection hidden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83" fontId="7" fillId="0" borderId="21" xfId="0" applyNumberFormat="1" applyFont="1" applyBorder="1" applyAlignment="1">
      <alignment horizontal="center" shrinkToFit="1"/>
    </xf>
    <xf numFmtId="0" fontId="0" fillId="0" borderId="21" xfId="0" applyBorder="1" applyAlignment="1">
      <alignment/>
    </xf>
    <xf numFmtId="183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0" xfId="0" applyFont="1" applyAlignment="1">
      <alignment/>
    </xf>
    <xf numFmtId="0" fontId="0" fillId="0" borderId="29" xfId="0" applyBorder="1" applyAlignment="1">
      <alignment shrinkToFit="1"/>
    </xf>
    <xf numFmtId="0" fontId="0" fillId="0" borderId="10" xfId="0" applyBorder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184" fontId="7" fillId="0" borderId="30" xfId="0" applyNumberFormat="1" applyFont="1" applyBorder="1" applyAlignment="1">
      <alignment horizontal="center"/>
    </xf>
    <xf numFmtId="183" fontId="7" fillId="0" borderId="18" xfId="0" applyNumberFormat="1" applyFont="1" applyBorder="1" applyAlignment="1">
      <alignment horizontal="center"/>
    </xf>
    <xf numFmtId="184" fontId="7" fillId="0" borderId="31" xfId="0" applyNumberFormat="1" applyFont="1" applyBorder="1" applyAlignment="1">
      <alignment horizontal="center"/>
    </xf>
    <xf numFmtId="184" fontId="7" fillId="0" borderId="3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24" borderId="0" xfId="0" applyFill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5" borderId="0" xfId="0" applyFill="1" applyAlignment="1">
      <alignment/>
    </xf>
    <xf numFmtId="0" fontId="0" fillId="18" borderId="0" xfId="0" applyFill="1" applyAlignment="1">
      <alignment/>
    </xf>
    <xf numFmtId="183" fontId="7" fillId="0" borderId="10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83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62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/>
    </xf>
    <xf numFmtId="0" fontId="12" fillId="0" borderId="56" xfId="0" applyFont="1" applyFill="1" applyBorder="1" applyAlignment="1">
      <alignment horizontal="right"/>
    </xf>
    <xf numFmtId="0" fontId="12" fillId="0" borderId="45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183" fontId="2" fillId="0" borderId="30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3" fontId="2" fillId="0" borderId="28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183" fontId="2" fillId="0" borderId="65" xfId="0" applyNumberFormat="1" applyFont="1" applyFill="1" applyBorder="1" applyAlignment="1">
      <alignment horizontal="center" vertical="center" wrapText="1"/>
    </xf>
    <xf numFmtId="183" fontId="2" fillId="0" borderId="20" xfId="0" applyNumberFormat="1" applyFont="1" applyFill="1" applyBorder="1" applyAlignment="1">
      <alignment horizontal="center" vertical="center" wrapText="1"/>
    </xf>
    <xf numFmtId="183" fontId="2" fillId="0" borderId="33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48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3" fontId="2" fillId="0" borderId="31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2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3" fontId="2" fillId="0" borderId="63" xfId="0" applyNumberFormat="1" applyFont="1" applyFill="1" applyBorder="1" applyAlignment="1">
      <alignment horizontal="center" vertical="center" wrapText="1"/>
    </xf>
    <xf numFmtId="183" fontId="2" fillId="0" borderId="22" xfId="0" applyNumberFormat="1" applyFont="1" applyFill="1" applyBorder="1" applyAlignment="1">
      <alignment horizontal="center" vertical="center" wrapText="1"/>
    </xf>
    <xf numFmtId="183" fontId="2" fillId="0" borderId="22" xfId="0" applyNumberFormat="1" applyFont="1" applyFill="1" applyBorder="1" applyAlignment="1">
      <alignment horizontal="center" vertical="center" wrapText="1"/>
    </xf>
    <xf numFmtId="183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3" fontId="2" fillId="0" borderId="31" xfId="0" applyNumberFormat="1" applyFont="1" applyFill="1" applyBorder="1" applyAlignment="1">
      <alignment horizontal="center" vertical="center" wrapText="1"/>
    </xf>
    <xf numFmtId="183" fontId="2" fillId="0" borderId="23" xfId="0" applyNumberFormat="1" applyFont="1" applyFill="1" applyBorder="1" applyAlignment="1">
      <alignment horizontal="center" vertical="center" wrapText="1"/>
    </xf>
    <xf numFmtId="183" fontId="2" fillId="0" borderId="63" xfId="0" applyNumberFormat="1" applyFont="1" applyFill="1" applyBorder="1" applyAlignment="1">
      <alignment horizontal="center" vertical="center" wrapText="1"/>
    </xf>
    <xf numFmtId="183" fontId="2" fillId="0" borderId="22" xfId="0" applyNumberFormat="1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/>
    </xf>
    <xf numFmtId="0" fontId="50" fillId="0" borderId="49" xfId="0" applyFont="1" applyFill="1" applyBorder="1" applyAlignment="1">
      <alignment horizontal="right"/>
    </xf>
    <xf numFmtId="0" fontId="51" fillId="0" borderId="66" xfId="0" applyFont="1" applyFill="1" applyBorder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16" fillId="0" borderId="48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12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/>
    </xf>
    <xf numFmtId="0" fontId="16" fillId="0" borderId="66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left" vertical="center" wrapText="1" indent="2"/>
    </xf>
    <xf numFmtId="0" fontId="11" fillId="0" borderId="69" xfId="0" applyFont="1" applyFill="1" applyBorder="1" applyAlignment="1">
      <alignment horizontal="left" vertical="center" wrapText="1" indent="2"/>
    </xf>
    <xf numFmtId="2" fontId="2" fillId="0" borderId="46" xfId="0" applyNumberFormat="1" applyFont="1" applyFill="1" applyBorder="1" applyAlignment="1">
      <alignment horizontal="center" vertical="center" wrapText="1"/>
    </xf>
    <xf numFmtId="180" fontId="2" fillId="0" borderId="46" xfId="0" applyNumberFormat="1" applyFont="1" applyFill="1" applyBorder="1" applyAlignment="1" quotePrefix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13" fillId="0" borderId="56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left" vertical="center" wrapText="1" indent="2"/>
    </xf>
    <xf numFmtId="0" fontId="11" fillId="0" borderId="49" xfId="0" applyFont="1" applyFill="1" applyBorder="1" applyAlignment="1">
      <alignment horizontal="left" vertical="center" wrapText="1" indent="2"/>
    </xf>
    <xf numFmtId="180" fontId="2" fillId="0" borderId="50" xfId="0" applyNumberFormat="1" applyFont="1" applyFill="1" applyBorder="1" applyAlignment="1">
      <alignment horizontal="center" vertical="center" wrapText="1"/>
    </xf>
    <xf numFmtId="180" fontId="2" fillId="0" borderId="50" xfId="0" applyNumberFormat="1" applyFont="1" applyFill="1" applyBorder="1" applyAlignment="1" quotePrefix="1">
      <alignment horizontal="center" vertical="center" wrapText="1"/>
    </xf>
    <xf numFmtId="180" fontId="2" fillId="0" borderId="49" xfId="0" applyNumberFormat="1" applyFont="1" applyFill="1" applyBorder="1" applyAlignment="1">
      <alignment horizontal="center" vertical="center" wrapText="1"/>
    </xf>
    <xf numFmtId="180" fontId="2" fillId="0" borderId="48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 quotePrefix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 indent="2"/>
    </xf>
    <xf numFmtId="0" fontId="11" fillId="0" borderId="39" xfId="0" applyFont="1" applyFill="1" applyBorder="1" applyAlignment="1">
      <alignment horizontal="left" vertical="center" wrapText="1" indent="2"/>
    </xf>
    <xf numFmtId="0" fontId="2" fillId="0" borderId="60" xfId="0" applyFont="1" applyFill="1" applyBorder="1" applyAlignment="1" quotePrefix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 quotePrefix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6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2" fontId="6" fillId="0" borderId="70" xfId="0" applyNumberFormat="1" applyFont="1" applyFill="1" applyBorder="1" applyAlignment="1">
      <alignment horizontal="center" vertical="center" wrapText="1"/>
    </xf>
    <xf numFmtId="2" fontId="6" fillId="0" borderId="71" xfId="0" applyNumberFormat="1" applyFont="1" applyFill="1" applyBorder="1" applyAlignment="1" quotePrefix="1">
      <alignment horizontal="center" vertical="center" wrapText="1"/>
    </xf>
    <xf numFmtId="2" fontId="6" fillId="0" borderId="72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60" xfId="0" applyNumberFormat="1" applyFont="1" applyFill="1" applyBorder="1" applyAlignment="1" quotePrefix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70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53" xfId="0" applyFont="1" applyFill="1" applyBorder="1" applyAlignment="1">
      <alignment horizontal="center" vertical="center" textRotation="90" wrapText="1"/>
    </xf>
    <xf numFmtId="0" fontId="0" fillId="0" borderId="45" xfId="0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71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65" xfId="0" applyNumberFormat="1" applyFont="1" applyFill="1" applyBorder="1" applyAlignment="1">
      <alignment horizontal="center" vertical="center"/>
    </xf>
    <xf numFmtId="2" fontId="2" fillId="0" borderId="74" xfId="0" applyNumberFormat="1" applyFont="1" applyFill="1" applyBorder="1" applyAlignment="1">
      <alignment horizontal="center" vertical="center" wrapText="1"/>
    </xf>
    <xf numFmtId="2" fontId="2" fillId="0" borderId="65" xfId="0" applyNumberFormat="1" applyFont="1" applyFill="1" applyBorder="1" applyAlignment="1">
      <alignment horizontal="center" vertical="center" wrapText="1"/>
    </xf>
    <xf numFmtId="2" fontId="2" fillId="0" borderId="76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6" fillId="0" borderId="71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 indent="4"/>
    </xf>
    <xf numFmtId="0" fontId="2" fillId="0" borderId="46" xfId="0" applyFont="1" applyFill="1" applyBorder="1" applyAlignment="1">
      <alignment horizontal="left" vertical="center" wrapText="1" indent="4"/>
    </xf>
    <xf numFmtId="0" fontId="2" fillId="0" borderId="56" xfId="0" applyFont="1" applyFill="1" applyBorder="1" applyAlignment="1">
      <alignment horizontal="left" vertical="center" wrapText="1" indent="4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 indent="4"/>
    </xf>
    <xf numFmtId="0" fontId="2" fillId="0" borderId="60" xfId="0" applyFont="1" applyFill="1" applyBorder="1" applyAlignment="1">
      <alignment horizontal="left" vertical="center" wrapText="1" indent="4"/>
    </xf>
    <xf numFmtId="0" fontId="2" fillId="0" borderId="59" xfId="0" applyFont="1" applyFill="1" applyBorder="1" applyAlignment="1">
      <alignment horizontal="left" vertical="center" wrapText="1" indent="4"/>
    </xf>
    <xf numFmtId="0" fontId="2" fillId="0" borderId="4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 indent="4"/>
    </xf>
    <xf numFmtId="0" fontId="2" fillId="0" borderId="46" xfId="0" applyFont="1" applyFill="1" applyBorder="1" applyAlignment="1">
      <alignment horizontal="left" vertical="center" wrapText="1" indent="4"/>
    </xf>
    <xf numFmtId="0" fontId="2" fillId="0" borderId="56" xfId="0" applyFont="1" applyFill="1" applyBorder="1" applyAlignment="1">
      <alignment horizontal="left" vertical="center" wrapText="1" indent="4"/>
    </xf>
    <xf numFmtId="0" fontId="2" fillId="0" borderId="48" xfId="0" applyFont="1" applyFill="1" applyBorder="1" applyAlignment="1">
      <alignment horizontal="left" vertical="center" wrapText="1" indent="4"/>
    </xf>
    <xf numFmtId="0" fontId="2" fillId="0" borderId="50" xfId="0" applyFont="1" applyFill="1" applyBorder="1" applyAlignment="1">
      <alignment horizontal="left" vertical="center" wrapText="1" indent="4"/>
    </xf>
    <xf numFmtId="0" fontId="2" fillId="0" borderId="49" xfId="0" applyFont="1" applyFill="1" applyBorder="1" applyAlignment="1">
      <alignment horizontal="left" vertical="center" wrapText="1" indent="4"/>
    </xf>
    <xf numFmtId="0" fontId="2" fillId="0" borderId="48" xfId="0" applyFont="1" applyFill="1" applyBorder="1" applyAlignment="1">
      <alignment horizontal="left" vertical="center" wrapText="1" indent="4"/>
    </xf>
    <xf numFmtId="0" fontId="2" fillId="0" borderId="50" xfId="0" applyFont="1" applyFill="1" applyBorder="1" applyAlignment="1">
      <alignment horizontal="left" vertical="center" wrapText="1" indent="4"/>
    </xf>
    <xf numFmtId="0" fontId="2" fillId="0" borderId="49" xfId="0" applyFont="1" applyFill="1" applyBorder="1" applyAlignment="1">
      <alignment horizontal="left" vertical="center" wrapText="1" indent="4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 indent="2"/>
    </xf>
    <xf numFmtId="0" fontId="11" fillId="0" borderId="68" xfId="0" applyFont="1" applyFill="1" applyBorder="1" applyAlignment="1">
      <alignment horizontal="left" vertical="center" wrapText="1" indent="2"/>
    </xf>
    <xf numFmtId="0" fontId="11" fillId="0" borderId="69" xfId="0" applyFont="1" applyFill="1" applyBorder="1" applyAlignment="1">
      <alignment horizontal="left" vertical="center" wrapText="1" indent="2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71" xfId="0" applyFont="1" applyFill="1" applyBorder="1" applyAlignment="1">
      <alignment horizontal="left" vertical="center" wrapText="1" indent="1"/>
    </xf>
    <xf numFmtId="0" fontId="2" fillId="0" borderId="72" xfId="0" applyFont="1" applyFill="1" applyBorder="1" applyAlignment="1">
      <alignment horizontal="left" vertical="center" wrapText="1" indent="1"/>
    </xf>
    <xf numFmtId="0" fontId="5" fillId="0" borderId="71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 wrapText="1" indent="2"/>
    </xf>
    <xf numFmtId="0" fontId="11" fillId="0" borderId="50" xfId="0" applyFont="1" applyFill="1" applyBorder="1" applyAlignment="1">
      <alignment horizontal="left" vertical="center" wrapText="1" indent="2"/>
    </xf>
    <xf numFmtId="0" fontId="11" fillId="0" borderId="49" xfId="0" applyFont="1" applyFill="1" applyBorder="1" applyAlignment="1">
      <alignment horizontal="left" vertical="center" wrapText="1" indent="2"/>
    </xf>
    <xf numFmtId="0" fontId="10" fillId="0" borderId="25" xfId="0" applyFont="1" applyFill="1" applyBorder="1" applyAlignment="1">
      <alignment horizontal="left" vertical="center" wrapText="1" indent="2"/>
    </xf>
    <xf numFmtId="0" fontId="11" fillId="0" borderId="11" xfId="0" applyFont="1" applyFill="1" applyBorder="1" applyAlignment="1">
      <alignment horizontal="left" vertical="center" wrapText="1" indent="2"/>
    </xf>
    <xf numFmtId="0" fontId="11" fillId="0" borderId="39" xfId="0" applyFont="1" applyFill="1" applyBorder="1" applyAlignment="1">
      <alignment horizontal="left" vertical="center" wrapText="1" indent="2"/>
    </xf>
    <xf numFmtId="0" fontId="11" fillId="0" borderId="68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183" fontId="2" fillId="0" borderId="48" xfId="0" applyNumberFormat="1" applyFont="1" applyFill="1" applyBorder="1" applyAlignment="1">
      <alignment horizontal="center" vertical="center" wrapText="1"/>
    </xf>
    <xf numFmtId="183" fontId="0" fillId="0" borderId="50" xfId="0" applyNumberFormat="1" applyFill="1" applyBorder="1" applyAlignment="1">
      <alignment horizontal="center" vertical="center" wrapText="1"/>
    </xf>
    <xf numFmtId="183" fontId="0" fillId="0" borderId="49" xfId="0" applyNumberForma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0" fillId="0" borderId="60" xfId="0" applyNumberFormat="1" applyFill="1" applyBorder="1" applyAlignment="1">
      <alignment horizontal="center" vertical="center" wrapText="1"/>
    </xf>
    <xf numFmtId="2" fontId="0" fillId="0" borderId="59" xfId="0" applyNumberForma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3" fillId="0" borderId="43" xfId="0" applyFont="1" applyBorder="1" applyAlignment="1" applyProtection="1">
      <alignment horizontal="center"/>
      <protection hidden="1"/>
    </xf>
    <xf numFmtId="0" fontId="23" fillId="0" borderId="39" xfId="0" applyFont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center" wrapText="1"/>
    </xf>
    <xf numFmtId="0" fontId="21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3" fillId="0" borderId="38" xfId="0" applyFont="1" applyBorder="1" applyAlignment="1" applyProtection="1">
      <alignment horizontal="center"/>
      <protection hidden="1"/>
    </xf>
    <xf numFmtId="0" fontId="23" fillId="0" borderId="69" xfId="0" applyFont="1" applyBorder="1" applyAlignment="1" applyProtection="1">
      <alignment horizontal="center"/>
      <protection hidden="1"/>
    </xf>
    <xf numFmtId="0" fontId="23" fillId="0" borderId="65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3" fillId="0" borderId="18" xfId="0" applyFont="1" applyBorder="1" applyAlignment="1" applyProtection="1">
      <alignment horizont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56" xfId="0" applyBorder="1" applyAlignment="1">
      <alignment/>
    </xf>
    <xf numFmtId="0" fontId="0" fillId="0" borderId="61" xfId="0" applyBorder="1" applyAlignment="1">
      <alignment vertical="center" textRotation="9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0" fillId="0" borderId="66" xfId="0" applyBorder="1" applyAlignment="1">
      <alignment vertical="center" textRotation="90"/>
    </xf>
    <xf numFmtId="0" fontId="0" fillId="0" borderId="77" xfId="0" applyBorder="1" applyAlignment="1">
      <alignment horizontal="center"/>
    </xf>
    <xf numFmtId="0" fontId="0" fillId="0" borderId="62" xfId="0" applyBorder="1" applyAlignment="1">
      <alignment shrinkToFit="1"/>
    </xf>
    <xf numFmtId="0" fontId="0" fillId="0" borderId="73" xfId="0" applyBorder="1" applyAlignment="1">
      <alignment vertical="center" textRotation="90"/>
    </xf>
    <xf numFmtId="0" fontId="0" fillId="0" borderId="20" xfId="0" applyBorder="1" applyAlignment="1">
      <alignment horizontal="center"/>
    </xf>
    <xf numFmtId="0" fontId="26" fillId="0" borderId="73" xfId="0" applyFont="1" applyBorder="1" applyAlignment="1">
      <alignment/>
    </xf>
    <xf numFmtId="0" fontId="0" fillId="0" borderId="20" xfId="0" applyBorder="1" applyAlignment="1">
      <alignment/>
    </xf>
    <xf numFmtId="0" fontId="26" fillId="0" borderId="31" xfId="0" applyFont="1" applyBorder="1" applyAlignment="1">
      <alignment/>
    </xf>
    <xf numFmtId="0" fontId="46" fillId="0" borderId="32" xfId="0" applyFont="1" applyBorder="1" applyAlignment="1">
      <alignment shrinkToFit="1"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 shrinkToFit="1"/>
    </xf>
    <xf numFmtId="0" fontId="47" fillId="0" borderId="16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7"/>
  <sheetViews>
    <sheetView tabSelected="1" view="pageBreakPreview" zoomScaleSheetLayoutView="100" zoomScalePageLayoutView="0" workbookViewId="0" topLeftCell="A1">
      <selection activeCell="BL11" sqref="BL1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8.57421875" style="0" customWidth="1"/>
    <col min="4" max="4" width="9.57421875" style="0" customWidth="1"/>
    <col min="5" max="6" width="6.28125" style="0" customWidth="1"/>
    <col min="7" max="7" width="7.7109375" style="0" customWidth="1"/>
    <col min="8" max="8" width="8.140625" style="0" customWidth="1"/>
    <col min="9" max="9" width="6.57421875" style="0" hidden="1" customWidth="1"/>
    <col min="10" max="10" width="6.28125" style="92" hidden="1" customWidth="1"/>
    <col min="11" max="12" width="6.57421875" style="0" hidden="1" customWidth="1"/>
    <col min="13" max="13" width="5.8515625" style="92" hidden="1" customWidth="1"/>
    <col min="14" max="14" width="6.140625" style="0" hidden="1" customWidth="1"/>
    <col min="15" max="15" width="6.421875" style="0" hidden="1" customWidth="1"/>
    <col min="16" max="16" width="5.8515625" style="92" hidden="1" customWidth="1"/>
    <col min="17" max="17" width="6.28125" style="0" hidden="1" customWidth="1"/>
    <col min="18" max="18" width="6.140625" style="0" customWidth="1"/>
    <col min="19" max="19" width="6.00390625" style="92" customWidth="1"/>
    <col min="20" max="20" width="6.8515625" style="0" customWidth="1"/>
    <col min="21" max="21" width="5.8515625" style="0" hidden="1" customWidth="1"/>
    <col min="22" max="22" width="6.28125" style="92" hidden="1" customWidth="1"/>
    <col min="23" max="23" width="6.57421875" style="0" hidden="1" customWidth="1"/>
    <col min="24" max="24" width="5.7109375" style="0" hidden="1" customWidth="1"/>
    <col min="25" max="25" width="5.8515625" style="92" hidden="1" customWidth="1"/>
    <col min="26" max="26" width="6.140625" style="0" hidden="1" customWidth="1"/>
    <col min="27" max="27" width="6.00390625" style="0" hidden="1" customWidth="1"/>
    <col min="28" max="28" width="5.8515625" style="92" hidden="1" customWidth="1"/>
    <col min="29" max="29" width="6.28125" style="0" hidden="1" customWidth="1"/>
    <col min="30" max="30" width="6.140625" style="0" hidden="1" customWidth="1"/>
    <col min="31" max="31" width="6.00390625" style="92" hidden="1" customWidth="1"/>
    <col min="32" max="32" width="6.8515625" style="0" hidden="1" customWidth="1"/>
    <col min="33" max="33" width="5.8515625" style="0" hidden="1" customWidth="1"/>
    <col min="34" max="34" width="6.28125" style="92" hidden="1" customWidth="1"/>
    <col min="35" max="35" width="6.57421875" style="0" hidden="1" customWidth="1"/>
    <col min="36" max="36" width="5.7109375" style="0" customWidth="1"/>
    <col min="37" max="37" width="5.8515625" style="92" customWidth="1"/>
    <col min="38" max="38" width="6.140625" style="0" customWidth="1"/>
    <col min="39" max="39" width="6.00390625" style="0" hidden="1" customWidth="1"/>
    <col min="40" max="40" width="5.8515625" style="92" hidden="1" customWidth="1"/>
    <col min="41" max="41" width="6.28125" style="0" hidden="1" customWidth="1"/>
    <col min="42" max="42" width="6.140625" style="0" hidden="1" customWidth="1"/>
    <col min="43" max="43" width="6.00390625" style="92" hidden="1" customWidth="1"/>
    <col min="44" max="45" width="6.8515625" style="0" hidden="1" customWidth="1"/>
    <col min="46" max="46" width="6.28125" style="92" hidden="1" customWidth="1"/>
    <col min="47" max="47" width="6.57421875" style="0" hidden="1" customWidth="1"/>
    <col min="48" max="48" width="5.7109375" style="0" hidden="1" customWidth="1"/>
    <col min="49" max="49" width="5.8515625" style="92" hidden="1" customWidth="1"/>
    <col min="50" max="50" width="6.140625" style="0" hidden="1" customWidth="1"/>
    <col min="51" max="51" width="6.00390625" style="0" hidden="1" customWidth="1"/>
    <col min="52" max="52" width="5.8515625" style="92" hidden="1" customWidth="1"/>
    <col min="53" max="53" width="0.13671875" style="0" customWidth="1"/>
    <col min="54" max="54" width="6.140625" style="0" hidden="1" customWidth="1"/>
    <col min="55" max="55" width="6.00390625" style="92" hidden="1" customWidth="1"/>
    <col min="56" max="56" width="6.8515625" style="0" hidden="1" customWidth="1"/>
    <col min="57" max="57" width="5.8515625" style="0" hidden="1" customWidth="1"/>
    <col min="58" max="58" width="6.28125" style="92" hidden="1" customWidth="1"/>
    <col min="59" max="59" width="6.57421875" style="0" hidden="1" customWidth="1"/>
    <col min="60" max="60" width="5.7109375" style="0" hidden="1" customWidth="1"/>
    <col min="61" max="61" width="5.8515625" style="92" hidden="1" customWidth="1"/>
    <col min="62" max="62" width="6.140625" style="0" hidden="1" customWidth="1"/>
    <col min="63" max="63" width="6.00390625" style="0" customWidth="1"/>
    <col min="64" max="64" width="5.8515625" style="92" customWidth="1"/>
    <col min="65" max="65" width="6.28125" style="0" customWidth="1"/>
    <col min="66" max="66" width="6.140625" style="0" customWidth="1"/>
    <col min="67" max="67" width="6.00390625" style="92" customWidth="1"/>
    <col min="68" max="68" width="6.57421875" style="0" customWidth="1"/>
    <col min="69" max="69" width="5.8515625" style="0" hidden="1" customWidth="1"/>
    <col min="70" max="70" width="6.28125" style="92" hidden="1" customWidth="1"/>
    <col min="71" max="71" width="6.57421875" style="0" hidden="1" customWidth="1"/>
    <col min="72" max="72" width="5.7109375" style="0" hidden="1" customWidth="1"/>
    <col min="73" max="73" width="5.8515625" style="92" hidden="1" customWidth="1"/>
    <col min="74" max="74" width="6.140625" style="0" hidden="1" customWidth="1"/>
    <col min="75" max="75" width="6.00390625" style="0" hidden="1" customWidth="1"/>
    <col min="76" max="76" width="5.8515625" style="92" hidden="1" customWidth="1"/>
    <col min="77" max="77" width="6.28125" style="0" hidden="1" customWidth="1"/>
    <col min="78" max="78" width="9.421875" style="0" hidden="1" customWidth="1"/>
    <col min="79" max="79" width="6.00390625" style="92" hidden="1" customWidth="1"/>
    <col min="80" max="80" width="10.57421875" style="0" hidden="1" customWidth="1"/>
    <col min="81" max="81" width="0" style="0" hidden="1" customWidth="1"/>
  </cols>
  <sheetData>
    <row r="1" spans="1:93" ht="13.5" customHeight="1">
      <c r="A1" s="476" t="s">
        <v>81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99"/>
      <c r="BR1" s="100"/>
      <c r="BS1" s="99"/>
      <c r="BT1" s="99"/>
      <c r="BU1" s="100"/>
      <c r="BV1" s="99"/>
      <c r="BW1" s="99"/>
      <c r="BX1" s="100"/>
      <c r="BY1" s="99"/>
      <c r="BZ1" s="99"/>
      <c r="CA1" s="100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</row>
    <row r="2" spans="1:93" ht="15" customHeight="1" thickBo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  <c r="BQ2" s="99"/>
      <c r="BR2" s="100"/>
      <c r="BS2" s="99"/>
      <c r="BT2" s="99"/>
      <c r="BU2" s="100"/>
      <c r="BV2" s="99"/>
      <c r="BW2" s="99"/>
      <c r="BX2" s="100"/>
      <c r="BY2" s="99"/>
      <c r="BZ2" s="99"/>
      <c r="CA2" s="100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</row>
    <row r="3" spans="1:93" ht="14.25" customHeight="1" thickBot="1">
      <c r="A3" s="316" t="s">
        <v>0</v>
      </c>
      <c r="B3" s="358"/>
      <c r="C3" s="359"/>
      <c r="D3" s="360"/>
      <c r="E3" s="358" t="s">
        <v>1</v>
      </c>
      <c r="F3" s="360"/>
      <c r="G3" s="359" t="s">
        <v>2</v>
      </c>
      <c r="H3" s="360"/>
      <c r="I3" s="313" t="s">
        <v>78</v>
      </c>
      <c r="J3" s="314"/>
      <c r="K3" s="315"/>
      <c r="L3" s="313" t="s">
        <v>79</v>
      </c>
      <c r="M3" s="314"/>
      <c r="N3" s="315"/>
      <c r="O3" s="313" t="s">
        <v>80</v>
      </c>
      <c r="P3" s="314"/>
      <c r="Q3" s="315"/>
      <c r="R3" s="313" t="s">
        <v>40</v>
      </c>
      <c r="S3" s="314"/>
      <c r="T3" s="314"/>
      <c r="U3" s="313" t="s">
        <v>82</v>
      </c>
      <c r="V3" s="314"/>
      <c r="W3" s="315"/>
      <c r="X3" s="313" t="s">
        <v>83</v>
      </c>
      <c r="Y3" s="314"/>
      <c r="Z3" s="315"/>
      <c r="AA3" s="313" t="s">
        <v>84</v>
      </c>
      <c r="AB3" s="314"/>
      <c r="AC3" s="315"/>
      <c r="AD3" s="313" t="s">
        <v>85</v>
      </c>
      <c r="AE3" s="314"/>
      <c r="AF3" s="315"/>
      <c r="AG3" s="313" t="s">
        <v>86</v>
      </c>
      <c r="AH3" s="314"/>
      <c r="AI3" s="315"/>
      <c r="AJ3" s="313" t="s">
        <v>41</v>
      </c>
      <c r="AK3" s="314"/>
      <c r="AL3" s="315"/>
      <c r="AM3" s="313" t="s">
        <v>87</v>
      </c>
      <c r="AN3" s="314"/>
      <c r="AO3" s="315"/>
      <c r="AP3" s="313" t="s">
        <v>54</v>
      </c>
      <c r="AQ3" s="314"/>
      <c r="AR3" s="315"/>
      <c r="AS3" s="313" t="s">
        <v>88</v>
      </c>
      <c r="AT3" s="314"/>
      <c r="AU3" s="315"/>
      <c r="AV3" s="313" t="s">
        <v>89</v>
      </c>
      <c r="AW3" s="314"/>
      <c r="AX3" s="315"/>
      <c r="AY3" s="313" t="s">
        <v>90</v>
      </c>
      <c r="AZ3" s="314"/>
      <c r="BA3" s="315"/>
      <c r="BB3" s="313" t="s">
        <v>91</v>
      </c>
      <c r="BC3" s="314"/>
      <c r="BD3" s="314"/>
      <c r="BE3" s="313" t="s">
        <v>92</v>
      </c>
      <c r="BF3" s="314"/>
      <c r="BG3" s="315"/>
      <c r="BH3" s="313" t="s">
        <v>93</v>
      </c>
      <c r="BI3" s="314"/>
      <c r="BJ3" s="315"/>
      <c r="BK3" s="313" t="s">
        <v>94</v>
      </c>
      <c r="BL3" s="314"/>
      <c r="BM3" s="315"/>
      <c r="BN3" s="313" t="s">
        <v>95</v>
      </c>
      <c r="BO3" s="314"/>
      <c r="BP3" s="315"/>
      <c r="BQ3" s="314" t="s">
        <v>96</v>
      </c>
      <c r="BR3" s="314"/>
      <c r="BS3" s="315"/>
      <c r="BT3" s="313" t="s">
        <v>97</v>
      </c>
      <c r="BU3" s="314"/>
      <c r="BV3" s="315"/>
      <c r="BW3" s="313" t="s">
        <v>55</v>
      </c>
      <c r="BX3" s="314"/>
      <c r="BY3" s="315"/>
      <c r="BZ3" s="313" t="s">
        <v>98</v>
      </c>
      <c r="CA3" s="314"/>
      <c r="CB3" s="315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</row>
    <row r="4" spans="1:93" ht="15" customHeight="1">
      <c r="A4" s="317"/>
      <c r="B4" s="361"/>
      <c r="C4" s="362"/>
      <c r="D4" s="363"/>
      <c r="E4" s="361"/>
      <c r="F4" s="363"/>
      <c r="G4" s="362"/>
      <c r="H4" s="362"/>
      <c r="I4" s="104" t="s">
        <v>3</v>
      </c>
      <c r="J4" s="105" t="s">
        <v>4</v>
      </c>
      <c r="K4" s="106" t="s">
        <v>5</v>
      </c>
      <c r="L4" s="104" t="s">
        <v>3</v>
      </c>
      <c r="M4" s="105" t="s">
        <v>4</v>
      </c>
      <c r="N4" s="106" t="s">
        <v>5</v>
      </c>
      <c r="O4" s="107" t="s">
        <v>3</v>
      </c>
      <c r="P4" s="105" t="s">
        <v>4</v>
      </c>
      <c r="Q4" s="106" t="s">
        <v>5</v>
      </c>
      <c r="R4" s="104" t="s">
        <v>3</v>
      </c>
      <c r="S4" s="105" t="s">
        <v>4</v>
      </c>
      <c r="T4" s="108" t="s">
        <v>5</v>
      </c>
      <c r="U4" s="104" t="s">
        <v>3</v>
      </c>
      <c r="V4" s="105" t="s">
        <v>4</v>
      </c>
      <c r="W4" s="106" t="s">
        <v>5</v>
      </c>
      <c r="X4" s="104" t="s">
        <v>3</v>
      </c>
      <c r="Y4" s="105" t="s">
        <v>4</v>
      </c>
      <c r="Z4" s="106" t="s">
        <v>5</v>
      </c>
      <c r="AA4" s="104" t="s">
        <v>3</v>
      </c>
      <c r="AB4" s="105" t="s">
        <v>4</v>
      </c>
      <c r="AC4" s="106" t="s">
        <v>5</v>
      </c>
      <c r="AD4" s="104" t="s">
        <v>3</v>
      </c>
      <c r="AE4" s="105" t="s">
        <v>4</v>
      </c>
      <c r="AF4" s="106" t="s">
        <v>5</v>
      </c>
      <c r="AG4" s="104" t="s">
        <v>3</v>
      </c>
      <c r="AH4" s="105" t="s">
        <v>4</v>
      </c>
      <c r="AI4" s="106" t="s">
        <v>5</v>
      </c>
      <c r="AJ4" s="104" t="s">
        <v>3</v>
      </c>
      <c r="AK4" s="105" t="s">
        <v>4</v>
      </c>
      <c r="AL4" s="106" t="s">
        <v>5</v>
      </c>
      <c r="AM4" s="107" t="s">
        <v>3</v>
      </c>
      <c r="AN4" s="105" t="s">
        <v>4</v>
      </c>
      <c r="AO4" s="106" t="s">
        <v>5</v>
      </c>
      <c r="AP4" s="104" t="s">
        <v>3</v>
      </c>
      <c r="AQ4" s="105" t="s">
        <v>4</v>
      </c>
      <c r="AR4" s="106" t="s">
        <v>5</v>
      </c>
      <c r="AS4" s="104" t="s">
        <v>3</v>
      </c>
      <c r="AT4" s="105" t="s">
        <v>4</v>
      </c>
      <c r="AU4" s="106" t="s">
        <v>5</v>
      </c>
      <c r="AV4" s="104" t="s">
        <v>3</v>
      </c>
      <c r="AW4" s="105" t="s">
        <v>4</v>
      </c>
      <c r="AX4" s="106" t="s">
        <v>5</v>
      </c>
      <c r="AY4" s="107" t="s">
        <v>3</v>
      </c>
      <c r="AZ4" s="105" t="s">
        <v>4</v>
      </c>
      <c r="BA4" s="106" t="s">
        <v>5</v>
      </c>
      <c r="BB4" s="104" t="s">
        <v>3</v>
      </c>
      <c r="BC4" s="105" t="s">
        <v>4</v>
      </c>
      <c r="BD4" s="108" t="s">
        <v>5</v>
      </c>
      <c r="BE4" s="104" t="s">
        <v>3</v>
      </c>
      <c r="BF4" s="105" t="s">
        <v>4</v>
      </c>
      <c r="BG4" s="106" t="s">
        <v>5</v>
      </c>
      <c r="BH4" s="104" t="s">
        <v>3</v>
      </c>
      <c r="BI4" s="105" t="s">
        <v>4</v>
      </c>
      <c r="BJ4" s="106" t="s">
        <v>5</v>
      </c>
      <c r="BK4" s="107" t="s">
        <v>3</v>
      </c>
      <c r="BL4" s="105" t="s">
        <v>4</v>
      </c>
      <c r="BM4" s="106" t="s">
        <v>5</v>
      </c>
      <c r="BN4" s="104" t="s">
        <v>3</v>
      </c>
      <c r="BO4" s="105" t="s">
        <v>4</v>
      </c>
      <c r="BP4" s="106" t="s">
        <v>5</v>
      </c>
      <c r="BQ4" s="107" t="s">
        <v>3</v>
      </c>
      <c r="BR4" s="105" t="s">
        <v>4</v>
      </c>
      <c r="BS4" s="106" t="s">
        <v>5</v>
      </c>
      <c r="BT4" s="104" t="s">
        <v>3</v>
      </c>
      <c r="BU4" s="105" t="s">
        <v>4</v>
      </c>
      <c r="BV4" s="106" t="s">
        <v>5</v>
      </c>
      <c r="BW4" s="107" t="s">
        <v>3</v>
      </c>
      <c r="BX4" s="105" t="s">
        <v>4</v>
      </c>
      <c r="BY4" s="106" t="s">
        <v>5</v>
      </c>
      <c r="BZ4" s="104" t="s">
        <v>3</v>
      </c>
      <c r="CA4" s="105" t="s">
        <v>4</v>
      </c>
      <c r="CB4" s="106" t="s">
        <v>5</v>
      </c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</row>
    <row r="5" spans="1:93" ht="16.5" customHeight="1" thickBot="1">
      <c r="A5" s="317"/>
      <c r="B5" s="311"/>
      <c r="C5" s="308"/>
      <c r="D5" s="348"/>
      <c r="E5" s="311"/>
      <c r="F5" s="348"/>
      <c r="G5" s="308"/>
      <c r="H5" s="308"/>
      <c r="I5" s="112" t="s">
        <v>6</v>
      </c>
      <c r="J5" s="113" t="s">
        <v>7</v>
      </c>
      <c r="K5" s="114" t="s">
        <v>8</v>
      </c>
      <c r="L5" s="112" t="s">
        <v>6</v>
      </c>
      <c r="M5" s="113" t="s">
        <v>7</v>
      </c>
      <c r="N5" s="114" t="s">
        <v>8</v>
      </c>
      <c r="O5" s="115" t="s">
        <v>6</v>
      </c>
      <c r="P5" s="113" t="s">
        <v>7</v>
      </c>
      <c r="Q5" s="114" t="s">
        <v>8</v>
      </c>
      <c r="R5" s="112" t="s">
        <v>6</v>
      </c>
      <c r="S5" s="113" t="s">
        <v>7</v>
      </c>
      <c r="T5" s="116" t="s">
        <v>8</v>
      </c>
      <c r="U5" s="112" t="s">
        <v>6</v>
      </c>
      <c r="V5" s="113" t="s">
        <v>7</v>
      </c>
      <c r="W5" s="114" t="s">
        <v>8</v>
      </c>
      <c r="X5" s="112" t="s">
        <v>6</v>
      </c>
      <c r="Y5" s="113" t="s">
        <v>7</v>
      </c>
      <c r="Z5" s="114" t="s">
        <v>8</v>
      </c>
      <c r="AA5" s="112" t="s">
        <v>6</v>
      </c>
      <c r="AB5" s="113" t="s">
        <v>7</v>
      </c>
      <c r="AC5" s="114" t="s">
        <v>8</v>
      </c>
      <c r="AD5" s="112" t="s">
        <v>6</v>
      </c>
      <c r="AE5" s="113" t="s">
        <v>7</v>
      </c>
      <c r="AF5" s="114" t="s">
        <v>8</v>
      </c>
      <c r="AG5" s="112" t="s">
        <v>6</v>
      </c>
      <c r="AH5" s="113" t="s">
        <v>7</v>
      </c>
      <c r="AI5" s="114" t="s">
        <v>8</v>
      </c>
      <c r="AJ5" s="112" t="s">
        <v>6</v>
      </c>
      <c r="AK5" s="113" t="s">
        <v>7</v>
      </c>
      <c r="AL5" s="114" t="s">
        <v>8</v>
      </c>
      <c r="AM5" s="115" t="s">
        <v>6</v>
      </c>
      <c r="AN5" s="113" t="s">
        <v>7</v>
      </c>
      <c r="AO5" s="114" t="s">
        <v>8</v>
      </c>
      <c r="AP5" s="112" t="s">
        <v>6</v>
      </c>
      <c r="AQ5" s="113" t="s">
        <v>7</v>
      </c>
      <c r="AR5" s="114" t="s">
        <v>8</v>
      </c>
      <c r="AS5" s="112" t="s">
        <v>6</v>
      </c>
      <c r="AT5" s="113" t="s">
        <v>7</v>
      </c>
      <c r="AU5" s="114" t="s">
        <v>8</v>
      </c>
      <c r="AV5" s="112" t="s">
        <v>6</v>
      </c>
      <c r="AW5" s="113" t="s">
        <v>7</v>
      </c>
      <c r="AX5" s="114" t="s">
        <v>8</v>
      </c>
      <c r="AY5" s="115" t="s">
        <v>6</v>
      </c>
      <c r="AZ5" s="113" t="s">
        <v>7</v>
      </c>
      <c r="BA5" s="114" t="s">
        <v>8</v>
      </c>
      <c r="BB5" s="112" t="s">
        <v>6</v>
      </c>
      <c r="BC5" s="113" t="s">
        <v>7</v>
      </c>
      <c r="BD5" s="116" t="s">
        <v>8</v>
      </c>
      <c r="BE5" s="112" t="s">
        <v>6</v>
      </c>
      <c r="BF5" s="113" t="s">
        <v>7</v>
      </c>
      <c r="BG5" s="114" t="s">
        <v>8</v>
      </c>
      <c r="BH5" s="112" t="s">
        <v>6</v>
      </c>
      <c r="BI5" s="113" t="s">
        <v>7</v>
      </c>
      <c r="BJ5" s="114" t="s">
        <v>8</v>
      </c>
      <c r="BK5" s="115" t="s">
        <v>6</v>
      </c>
      <c r="BL5" s="113" t="s">
        <v>7</v>
      </c>
      <c r="BM5" s="114" t="s">
        <v>8</v>
      </c>
      <c r="BN5" s="112" t="s">
        <v>6</v>
      </c>
      <c r="BO5" s="113" t="s">
        <v>7</v>
      </c>
      <c r="BP5" s="114" t="s">
        <v>8</v>
      </c>
      <c r="BQ5" s="115" t="s">
        <v>6</v>
      </c>
      <c r="BR5" s="113" t="s">
        <v>7</v>
      </c>
      <c r="BS5" s="114" t="s">
        <v>8</v>
      </c>
      <c r="BT5" s="112" t="s">
        <v>6</v>
      </c>
      <c r="BU5" s="113" t="s">
        <v>7</v>
      </c>
      <c r="BV5" s="114" t="s">
        <v>8</v>
      </c>
      <c r="BW5" s="115" t="s">
        <v>6</v>
      </c>
      <c r="BX5" s="113" t="s">
        <v>7</v>
      </c>
      <c r="BY5" s="114" t="s">
        <v>8</v>
      </c>
      <c r="BZ5" s="112" t="s">
        <v>6</v>
      </c>
      <c r="CA5" s="113" t="s">
        <v>7</v>
      </c>
      <c r="CB5" s="114" t="s">
        <v>8</v>
      </c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</row>
    <row r="6" spans="1:93" ht="15.75" customHeight="1">
      <c r="A6" s="317"/>
      <c r="B6" s="316" t="s">
        <v>9</v>
      </c>
      <c r="C6" s="117"/>
      <c r="D6" s="118" t="s">
        <v>44</v>
      </c>
      <c r="E6" s="300"/>
      <c r="F6" s="347"/>
      <c r="G6" s="119" t="s">
        <v>10</v>
      </c>
      <c r="H6" s="120">
        <v>0.107</v>
      </c>
      <c r="I6" s="121">
        <f>J6/(I46*I49*1.732)*100</f>
        <v>4.320608738963036</v>
      </c>
      <c r="J6" s="122">
        <v>14.2</v>
      </c>
      <c r="K6" s="83">
        <v>1.7</v>
      </c>
      <c r="L6" s="121">
        <f>M6/(L46*L49*1.732)*100</f>
        <v>11.790557402566641</v>
      </c>
      <c r="M6" s="122">
        <v>44.6</v>
      </c>
      <c r="N6" s="83">
        <v>4.5</v>
      </c>
      <c r="O6" s="121">
        <f>P6/(O46*O49*1.732)*100</f>
        <v>14.640623462207897</v>
      </c>
      <c r="P6" s="122">
        <v>55.6</v>
      </c>
      <c r="Q6" s="83">
        <v>5.5</v>
      </c>
      <c r="R6" s="121">
        <f>S6/(R46*R49*1.732)*100</f>
        <v>14.011200500807892</v>
      </c>
      <c r="S6" s="122">
        <v>53</v>
      </c>
      <c r="T6" s="83">
        <v>5.2</v>
      </c>
      <c r="U6" s="121">
        <f>V6/(U46*U49*1.732)*100</f>
        <v>3.815367509310464</v>
      </c>
      <c r="V6" s="122">
        <v>14.2</v>
      </c>
      <c r="W6" s="83">
        <v>1.7</v>
      </c>
      <c r="X6" s="121">
        <f>Y6/(X46*X49*1.732)*100</f>
        <v>3.791792766028442</v>
      </c>
      <c r="Y6" s="122">
        <v>14.2</v>
      </c>
      <c r="Z6" s="83">
        <v>1.7</v>
      </c>
      <c r="AA6" s="121">
        <f>AB6/(AA46*AA49*1.732)*100</f>
        <v>3.8405680873111936</v>
      </c>
      <c r="AB6" s="122">
        <v>14.2</v>
      </c>
      <c r="AC6" s="83">
        <v>1.7</v>
      </c>
      <c r="AD6" s="121">
        <f>AE6/(AD46*AD49*1.732)*100</f>
        <v>3.815260979434454</v>
      </c>
      <c r="AE6" s="122">
        <v>14.2</v>
      </c>
      <c r="AF6" s="83">
        <v>1.7</v>
      </c>
      <c r="AG6" s="121">
        <f>AH6/(AG46*AG49*1.732)*100</f>
        <v>3.811890607544494</v>
      </c>
      <c r="AH6" s="122">
        <v>14.2</v>
      </c>
      <c r="AI6" s="83">
        <v>1.7</v>
      </c>
      <c r="AJ6" s="121">
        <f>AK6/(AJ46*AJ49*1.732)*100</f>
        <v>3.8746913044352382</v>
      </c>
      <c r="AK6" s="122">
        <v>14.2</v>
      </c>
      <c r="AL6" s="83">
        <v>1.7</v>
      </c>
      <c r="AM6" s="121">
        <f>AN6/(AM46*AM49*1.732)*100</f>
        <v>3.8288022783854188</v>
      </c>
      <c r="AN6" s="122">
        <v>14.2</v>
      </c>
      <c r="AO6" s="83">
        <v>1.7</v>
      </c>
      <c r="AP6" s="121">
        <f>AQ6/(AP46*AP49*1.732)*100</f>
        <v>3.8024146254019633</v>
      </c>
      <c r="AQ6" s="122">
        <v>14.2</v>
      </c>
      <c r="AR6" s="83">
        <v>1.7</v>
      </c>
      <c r="AS6" s="121">
        <f>AT6/(AS46*AS49*1.732)*100</f>
        <v>5.56139894092165</v>
      </c>
      <c r="AT6" s="122">
        <v>14.2</v>
      </c>
      <c r="AU6" s="83">
        <v>1.7</v>
      </c>
      <c r="AV6" s="121">
        <f>AW6/(AV46*AV49*1.732)*100</f>
        <v>12.023191551117021</v>
      </c>
      <c r="AW6" s="122">
        <v>14.2</v>
      </c>
      <c r="AX6" s="83">
        <v>1.7</v>
      </c>
      <c r="AY6" s="121">
        <f>AZ6/(AY46*AY49*1.732)*100</f>
        <v>3.9379307569341853</v>
      </c>
      <c r="AZ6" s="122">
        <v>14.2</v>
      </c>
      <c r="BA6" s="83">
        <v>1.7</v>
      </c>
      <c r="BB6" s="121">
        <f>BC6/(BB46*BB49*1.732)*100</f>
        <v>3.8955874154617742</v>
      </c>
      <c r="BC6" s="122">
        <v>14.2</v>
      </c>
      <c r="BD6" s="83">
        <v>1.7</v>
      </c>
      <c r="BE6" s="121">
        <f>BF6/(BE46*BE49*1.732)*100</f>
        <v>3.904213605487155</v>
      </c>
      <c r="BF6" s="122">
        <v>14.2</v>
      </c>
      <c r="BG6" s="83">
        <v>1.7</v>
      </c>
      <c r="BH6" s="121">
        <f>BI6/(BH46*BH49*1.732)*100</f>
        <v>3.862679418194739</v>
      </c>
      <c r="BI6" s="122">
        <v>14.2</v>
      </c>
      <c r="BJ6" s="83">
        <v>1.7</v>
      </c>
      <c r="BK6" s="121">
        <f>BL6/(BK46*BK49*1.732)*100</f>
        <v>3.9007585491991135</v>
      </c>
      <c r="BL6" s="122">
        <v>14.2</v>
      </c>
      <c r="BM6" s="83">
        <v>1.7</v>
      </c>
      <c r="BN6" s="121">
        <f>BO6/(BN46*BN49*1.732)*100</f>
        <v>3.820327727083105</v>
      </c>
      <c r="BO6" s="122">
        <v>14.2</v>
      </c>
      <c r="BP6" s="332">
        <v>1.7</v>
      </c>
      <c r="BQ6" s="326">
        <f>BR6/(BQ46*BQ49*1.732)*100</f>
        <v>3.9005859569001355</v>
      </c>
      <c r="BR6" s="122">
        <v>14.2</v>
      </c>
      <c r="BS6" s="83">
        <v>1.7</v>
      </c>
      <c r="BT6" s="121">
        <f>BU6/(BT46*BT49*1.732)*100</f>
        <v>3.811425609367119</v>
      </c>
      <c r="BU6" s="122">
        <v>14.2</v>
      </c>
      <c r="BV6" s="83">
        <v>1.7</v>
      </c>
      <c r="BW6" s="121">
        <f>BX6/(BW46*BW49*1.732)*100</f>
        <v>3.896676105206505</v>
      </c>
      <c r="BX6" s="122">
        <v>14.2</v>
      </c>
      <c r="BY6" s="83">
        <v>1.7</v>
      </c>
      <c r="BZ6" s="121">
        <f>CA6/(BZ46*BZ49*1.732)*100</f>
        <v>11.239359070295116</v>
      </c>
      <c r="CA6" s="122">
        <v>40.56</v>
      </c>
      <c r="CB6" s="83">
        <v>1.7</v>
      </c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</row>
    <row r="7" spans="1:93" ht="15.75" customHeight="1">
      <c r="A7" s="317"/>
      <c r="B7" s="317"/>
      <c r="C7" s="123" t="s">
        <v>11</v>
      </c>
      <c r="D7" s="124"/>
      <c r="E7" s="334"/>
      <c r="F7" s="324"/>
      <c r="G7" s="127" t="s">
        <v>12</v>
      </c>
      <c r="H7" s="128"/>
      <c r="I7" s="129"/>
      <c r="J7" s="130"/>
      <c r="K7" s="131"/>
      <c r="L7" s="129"/>
      <c r="M7" s="130"/>
      <c r="N7" s="131"/>
      <c r="O7" s="129"/>
      <c r="P7" s="130"/>
      <c r="Q7" s="131"/>
      <c r="R7" s="129"/>
      <c r="S7" s="130"/>
      <c r="T7" s="131"/>
      <c r="U7" s="129"/>
      <c r="V7" s="130"/>
      <c r="W7" s="131"/>
      <c r="X7" s="129"/>
      <c r="Y7" s="130"/>
      <c r="Z7" s="131"/>
      <c r="AA7" s="129"/>
      <c r="AB7" s="130"/>
      <c r="AC7" s="131"/>
      <c r="AD7" s="129"/>
      <c r="AE7" s="130"/>
      <c r="AF7" s="131"/>
      <c r="AG7" s="129"/>
      <c r="AH7" s="130"/>
      <c r="AI7" s="131"/>
      <c r="AJ7" s="129"/>
      <c r="AK7" s="130"/>
      <c r="AL7" s="131"/>
      <c r="AM7" s="129"/>
      <c r="AN7" s="130"/>
      <c r="AO7" s="131"/>
      <c r="AP7" s="129"/>
      <c r="AQ7" s="130"/>
      <c r="AR7" s="131"/>
      <c r="AS7" s="129"/>
      <c r="AT7" s="130"/>
      <c r="AU7" s="131"/>
      <c r="AV7" s="129"/>
      <c r="AW7" s="130"/>
      <c r="AX7" s="131"/>
      <c r="AY7" s="129"/>
      <c r="AZ7" s="130"/>
      <c r="BA7" s="131"/>
      <c r="BB7" s="129"/>
      <c r="BC7" s="130"/>
      <c r="BD7" s="131"/>
      <c r="BE7" s="129"/>
      <c r="BF7" s="130"/>
      <c r="BG7" s="131"/>
      <c r="BH7" s="129"/>
      <c r="BI7" s="130"/>
      <c r="BJ7" s="131"/>
      <c r="BK7" s="129"/>
      <c r="BL7" s="130"/>
      <c r="BM7" s="131"/>
      <c r="BN7" s="129"/>
      <c r="BO7" s="130"/>
      <c r="BP7" s="149"/>
      <c r="BQ7" s="164"/>
      <c r="BR7" s="130"/>
      <c r="BS7" s="131"/>
      <c r="BT7" s="129"/>
      <c r="BU7" s="130"/>
      <c r="BV7" s="131"/>
      <c r="BW7" s="129"/>
      <c r="BX7" s="130"/>
      <c r="BY7" s="131"/>
      <c r="BZ7" s="129"/>
      <c r="CA7" s="130"/>
      <c r="CB7" s="131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</row>
    <row r="8" spans="1:93" s="90" customFormat="1" ht="15.75" customHeight="1" thickBot="1">
      <c r="A8" s="317"/>
      <c r="B8" s="317"/>
      <c r="C8" s="132">
        <v>160</v>
      </c>
      <c r="D8" s="133" t="s">
        <v>45</v>
      </c>
      <c r="E8" s="311"/>
      <c r="F8" s="348"/>
      <c r="G8" s="323"/>
      <c r="H8" s="353"/>
      <c r="I8" s="82">
        <f>J8/(I47*I49*1.732)*100</f>
        <v>28.02314151218609</v>
      </c>
      <c r="J8" s="135">
        <f>J25</f>
        <v>14.555</v>
      </c>
      <c r="K8" s="82">
        <f>K25</f>
        <v>3.748999999999981</v>
      </c>
      <c r="L8" s="82">
        <f>M8/(L47*L49*1.732)*100</f>
        <v>74.53806602893593</v>
      </c>
      <c r="M8" s="135">
        <f>M25</f>
        <v>44.49300000000001</v>
      </c>
      <c r="N8" s="83">
        <v>0</v>
      </c>
      <c r="O8" s="82">
        <f>P8/(O47*O49*1.732)*100</f>
        <v>92.44223654948253</v>
      </c>
      <c r="P8" s="135">
        <f>P25</f>
        <v>55.33400000000001</v>
      </c>
      <c r="Q8" s="83">
        <v>0.5</v>
      </c>
      <c r="R8" s="82">
        <f>S8/(R47*R49*1.732)*100</f>
        <v>89.7391261704818</v>
      </c>
      <c r="S8" s="135">
        <f>S25</f>
        <v>53.522000000000006</v>
      </c>
      <c r="T8" s="83">
        <v>0</v>
      </c>
      <c r="U8" s="82">
        <f>V8/(U47*U49*1.732)*100</f>
        <v>89.75626165783565</v>
      </c>
      <c r="V8" s="135">
        <f>V25</f>
        <v>52.68</v>
      </c>
      <c r="W8" s="83">
        <v>0</v>
      </c>
      <c r="X8" s="82">
        <f>Y8/(X47*X49*1.732)*100</f>
        <v>94.11988869871453</v>
      </c>
      <c r="Y8" s="135">
        <f>Y25</f>
        <v>55.58100000000001</v>
      </c>
      <c r="Z8" s="83">
        <v>0</v>
      </c>
      <c r="AA8" s="82">
        <f>AB8/(AA47*AA49*1.732)*100</f>
        <v>92.64777457300359</v>
      </c>
      <c r="AB8" s="135">
        <f>AB25</f>
        <v>54.00000000000001</v>
      </c>
      <c r="AC8" s="83">
        <v>0</v>
      </c>
      <c r="AD8" s="82">
        <f>AE8/(AD47*AD49*1.732)*100</f>
        <v>88.92799857271218</v>
      </c>
      <c r="AE8" s="135">
        <f>AE25</f>
        <v>52.23700000000001</v>
      </c>
      <c r="AF8" s="83">
        <v>0</v>
      </c>
      <c r="AG8" s="82">
        <f>AH8/(AG47*AG49*1.732)*100</f>
        <v>86.9498157838558</v>
      </c>
      <c r="AH8" s="135">
        <f>AH25</f>
        <v>51.07500000000001</v>
      </c>
      <c r="AI8" s="83">
        <v>0</v>
      </c>
      <c r="AJ8" s="82">
        <f>AK8/(AJ47*AJ49*1.732)*100</f>
        <v>93.69889426480758</v>
      </c>
      <c r="AK8" s="135">
        <f>AK25</f>
        <v>54.15500000000001</v>
      </c>
      <c r="AL8" s="83">
        <v>0</v>
      </c>
      <c r="AM8" s="82">
        <f>AN8/(AM47*AM49*1.732)*100</f>
        <v>90.18227512638735</v>
      </c>
      <c r="AN8" s="135">
        <f>AN25</f>
        <v>52.67700000000001</v>
      </c>
      <c r="AO8" s="83">
        <v>0</v>
      </c>
      <c r="AP8" s="82">
        <f>AQ8/(AP47*AP49*1.732)*100</f>
        <v>90.3614335016506</v>
      </c>
      <c r="AQ8" s="135">
        <f>AQ25</f>
        <v>53.18700000000001</v>
      </c>
      <c r="AR8" s="83">
        <v>0</v>
      </c>
      <c r="AS8" s="82">
        <f>AT8/(AS47*AS49*1.732)*100</f>
        <v>13.36097240167438</v>
      </c>
      <c r="AT8" s="135">
        <f>AT25</f>
        <v>5.4</v>
      </c>
      <c r="AU8" s="83">
        <v>0</v>
      </c>
      <c r="AV8" s="82">
        <f>AW8/(AV47*AV49*1.732)*100</f>
        <v>5.645368231973314</v>
      </c>
      <c r="AW8" s="135">
        <f>AW25</f>
        <v>1.056</v>
      </c>
      <c r="AX8" s="83">
        <v>0</v>
      </c>
      <c r="AY8" s="82">
        <f>AZ8/(AY47*AY49*1.732)*100</f>
        <v>71.65583373624578</v>
      </c>
      <c r="AZ8" s="135">
        <f>AZ25</f>
        <v>40.762</v>
      </c>
      <c r="BA8" s="83">
        <v>0</v>
      </c>
      <c r="BB8" s="82">
        <f>BC8/(BB47*BB49*1.732)*100</f>
        <v>65.74310173049824</v>
      </c>
      <c r="BC8" s="135">
        <f>BC25</f>
        <v>37.805</v>
      </c>
      <c r="BD8" s="83">
        <v>0</v>
      </c>
      <c r="BE8" s="82">
        <f>BF8/(BE47*BE49*1.732)*100</f>
        <v>71.4348666283668</v>
      </c>
      <c r="BF8" s="135">
        <f>BF25</f>
        <v>41.078</v>
      </c>
      <c r="BG8" s="83">
        <v>0</v>
      </c>
      <c r="BH8" s="82">
        <f>BI8/(BH47*BH49*1.732)*100</f>
        <v>81.30548313714037</v>
      </c>
      <c r="BI8" s="135">
        <f>BI25</f>
        <v>46.992000000000004</v>
      </c>
      <c r="BJ8" s="83">
        <v>0</v>
      </c>
      <c r="BK8" s="82">
        <f>BL8/(BK47*BK49*1.732)*100</f>
        <v>78.3213282829832</v>
      </c>
      <c r="BL8" s="135">
        <f>BL25</f>
        <v>45.038000000000004</v>
      </c>
      <c r="BM8" s="83">
        <v>0</v>
      </c>
      <c r="BN8" s="82">
        <f>BO8/(BN47*BN49*1.732)*100</f>
        <v>92.20486507413843</v>
      </c>
      <c r="BO8" s="135">
        <f>BO25</f>
        <v>54.08599999999999</v>
      </c>
      <c r="BP8" s="332">
        <v>0</v>
      </c>
      <c r="BQ8" s="327">
        <f>BR8/(BQ47*BQ49*1.732)*100</f>
        <v>90.14064845888957</v>
      </c>
      <c r="BR8" s="135">
        <f>BR25</f>
        <v>51.762</v>
      </c>
      <c r="BS8" s="83">
        <v>0</v>
      </c>
      <c r="BT8" s="82">
        <f>BU8/(BT47*BT49*1.732)*100</f>
        <v>90.7446435415764</v>
      </c>
      <c r="BU8" s="135">
        <f>BU25</f>
        <v>53.488</v>
      </c>
      <c r="BV8" s="83">
        <v>0</v>
      </c>
      <c r="BW8" s="82">
        <f>BX8/(BW47*BW49*1.732)*100</f>
        <v>88.84284654817577</v>
      </c>
      <c r="BX8" s="135">
        <f>BX25</f>
        <v>51.087999999999994</v>
      </c>
      <c r="BY8" s="83">
        <v>0</v>
      </c>
      <c r="BZ8" s="82">
        <f>CA8/(BZ47*BZ49*1.732)*100</f>
        <v>71.59222131701183</v>
      </c>
      <c r="CA8" s="136">
        <f>CA25</f>
        <v>40.81099999999999</v>
      </c>
      <c r="CB8" s="89">
        <f>CB25</f>
        <v>7.409999999999997</v>
      </c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</row>
    <row r="9" spans="1:93" ht="14.25" customHeight="1" thickBot="1">
      <c r="A9" s="317"/>
      <c r="B9" s="317"/>
      <c r="C9" s="138" t="s">
        <v>13</v>
      </c>
      <c r="D9" s="139" t="s">
        <v>14</v>
      </c>
      <c r="E9" s="351"/>
      <c r="F9" s="352"/>
      <c r="G9" s="352"/>
      <c r="H9" s="342"/>
      <c r="I9" s="321">
        <v>5</v>
      </c>
      <c r="J9" s="306"/>
      <c r="K9" s="307"/>
      <c r="L9" s="321">
        <v>5</v>
      </c>
      <c r="M9" s="306"/>
      <c r="N9" s="307"/>
      <c r="O9" s="321">
        <v>5</v>
      </c>
      <c r="P9" s="306"/>
      <c r="Q9" s="307"/>
      <c r="R9" s="321">
        <v>5</v>
      </c>
      <c r="S9" s="306"/>
      <c r="T9" s="307"/>
      <c r="U9" s="321">
        <v>5</v>
      </c>
      <c r="V9" s="306"/>
      <c r="W9" s="307"/>
      <c r="X9" s="321">
        <v>5</v>
      </c>
      <c r="Y9" s="306"/>
      <c r="Z9" s="307"/>
      <c r="AA9" s="321">
        <v>5</v>
      </c>
      <c r="AB9" s="306"/>
      <c r="AC9" s="307"/>
      <c r="AD9" s="321">
        <v>5</v>
      </c>
      <c r="AE9" s="306"/>
      <c r="AF9" s="307"/>
      <c r="AG9" s="321">
        <v>5</v>
      </c>
      <c r="AH9" s="306"/>
      <c r="AI9" s="307"/>
      <c r="AJ9" s="321">
        <v>5</v>
      </c>
      <c r="AK9" s="306"/>
      <c r="AL9" s="307"/>
      <c r="AM9" s="321">
        <v>5</v>
      </c>
      <c r="AN9" s="306"/>
      <c r="AO9" s="307"/>
      <c r="AP9" s="321">
        <v>5</v>
      </c>
      <c r="AQ9" s="306"/>
      <c r="AR9" s="307"/>
      <c r="AS9" s="321">
        <v>5</v>
      </c>
      <c r="AT9" s="306"/>
      <c r="AU9" s="307"/>
      <c r="AV9" s="321">
        <v>5</v>
      </c>
      <c r="AW9" s="306"/>
      <c r="AX9" s="307"/>
      <c r="AY9" s="321">
        <v>5</v>
      </c>
      <c r="AZ9" s="306"/>
      <c r="BA9" s="307"/>
      <c r="BB9" s="321">
        <v>5</v>
      </c>
      <c r="BC9" s="306"/>
      <c r="BD9" s="307"/>
      <c r="BE9" s="321">
        <v>5</v>
      </c>
      <c r="BF9" s="306"/>
      <c r="BG9" s="307"/>
      <c r="BH9" s="321">
        <v>5</v>
      </c>
      <c r="BI9" s="306"/>
      <c r="BJ9" s="307"/>
      <c r="BK9" s="321">
        <v>5</v>
      </c>
      <c r="BL9" s="306"/>
      <c r="BM9" s="307"/>
      <c r="BN9" s="321">
        <v>5</v>
      </c>
      <c r="BO9" s="306"/>
      <c r="BP9" s="307"/>
      <c r="BQ9" s="306">
        <v>5</v>
      </c>
      <c r="BR9" s="306"/>
      <c r="BS9" s="307"/>
      <c r="BT9" s="321">
        <v>5</v>
      </c>
      <c r="BU9" s="306"/>
      <c r="BV9" s="307"/>
      <c r="BW9" s="321">
        <v>5</v>
      </c>
      <c r="BX9" s="306"/>
      <c r="BY9" s="307"/>
      <c r="BZ9" s="321">
        <v>5</v>
      </c>
      <c r="CA9" s="306"/>
      <c r="CB9" s="307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</row>
    <row r="10" spans="1:93" ht="15.75" customHeight="1">
      <c r="A10" s="317"/>
      <c r="B10" s="317"/>
      <c r="C10" s="117"/>
      <c r="D10" s="140"/>
      <c r="E10" s="349"/>
      <c r="F10" s="350"/>
      <c r="G10" s="143" t="s">
        <v>10</v>
      </c>
      <c r="H10" s="142"/>
      <c r="I10" s="144">
        <f>J10/(I46*I50*1.732)*100</f>
        <v>2.5558530568513733</v>
      </c>
      <c r="J10" s="145">
        <v>4.9</v>
      </c>
      <c r="K10" s="146">
        <v>2.5</v>
      </c>
      <c r="L10" s="144">
        <f>M10/(L46*L50*1.732)*100</f>
        <v>1.6919185510409531</v>
      </c>
      <c r="M10" s="145">
        <v>0.2</v>
      </c>
      <c r="N10" s="146">
        <v>6.7</v>
      </c>
      <c r="O10" s="144">
        <f>P10/(O46*O50*1.732)*100</f>
        <v>2.3370942298841433</v>
      </c>
      <c r="P10" s="145">
        <v>4.9</v>
      </c>
      <c r="Q10" s="146">
        <v>2.5</v>
      </c>
      <c r="R10" s="144">
        <f>S10/(R46*R50*1.732)*100</f>
        <v>3.0025596821290153</v>
      </c>
      <c r="S10" s="145">
        <v>8.4</v>
      </c>
      <c r="T10" s="146">
        <v>1.6</v>
      </c>
      <c r="U10" s="144">
        <f>V10/(U46*U50*1.732)*100</f>
        <v>3.9921814511322125</v>
      </c>
      <c r="V10" s="145">
        <v>4.9</v>
      </c>
      <c r="W10" s="146">
        <v>2.5</v>
      </c>
      <c r="X10" s="144">
        <f>Y10/(X46*X50*1.732)*100</f>
        <v>1.8552444109588395</v>
      </c>
      <c r="Y10" s="145">
        <v>4.9</v>
      </c>
      <c r="Z10" s="146">
        <v>2.5</v>
      </c>
      <c r="AA10" s="144">
        <f>AB10/(AA46*AA50*1.732)*100</f>
        <v>1.9464851023498417</v>
      </c>
      <c r="AB10" s="145">
        <v>4.9</v>
      </c>
      <c r="AC10" s="146">
        <v>2.5</v>
      </c>
      <c r="AD10" s="144">
        <f>AE10/(AD46*AD50*1.732)*100</f>
        <v>2.5014140646855467</v>
      </c>
      <c r="AE10" s="145">
        <v>4.9</v>
      </c>
      <c r="AF10" s="146">
        <v>2.5</v>
      </c>
      <c r="AG10" s="144">
        <f>AH10/(AG46*AG50*1.732)*100</f>
        <v>2.776893705496028</v>
      </c>
      <c r="AH10" s="145">
        <v>4.9</v>
      </c>
      <c r="AI10" s="146">
        <v>2.5</v>
      </c>
      <c r="AJ10" s="144">
        <f>AK10/(AJ46*AJ50*1.732)*100</f>
        <v>2.5649364973022006</v>
      </c>
      <c r="AK10" s="145">
        <v>4.9</v>
      </c>
      <c r="AL10" s="146">
        <v>2.5</v>
      </c>
      <c r="AM10" s="144">
        <f>AN10/(AM46*AM50*1.732)*100</f>
        <v>3.3030160500155907</v>
      </c>
      <c r="AN10" s="145">
        <v>4.9</v>
      </c>
      <c r="AO10" s="146">
        <v>2.5</v>
      </c>
      <c r="AP10" s="144">
        <f>AQ10/(AP46*AP50*1.732)*100</f>
        <v>2.2902123428797485</v>
      </c>
      <c r="AQ10" s="145">
        <v>4.9</v>
      </c>
      <c r="AR10" s="146">
        <v>2.5</v>
      </c>
      <c r="AS10" s="144">
        <f>AT10/(AS46*AS50*1.732)*100</f>
        <v>2.4947965671599235</v>
      </c>
      <c r="AT10" s="145">
        <v>4.9</v>
      </c>
      <c r="AU10" s="146">
        <v>2.5</v>
      </c>
      <c r="AV10" s="144">
        <f>AW10/(AV46*AV50*1.732)*100</f>
        <v>20.744238943828666</v>
      </c>
      <c r="AW10" s="145">
        <v>4.9</v>
      </c>
      <c r="AX10" s="146">
        <v>2.5</v>
      </c>
      <c r="AY10" s="144">
        <f>AZ10/(AY46*AY50*1.732)*100</f>
        <v>20.83590592988182</v>
      </c>
      <c r="AZ10" s="145">
        <v>4.9</v>
      </c>
      <c r="BA10" s="146">
        <v>2.5</v>
      </c>
      <c r="BB10" s="144">
        <f>BC10/(BB46*BB50*1.732)*100</f>
        <v>41.67181185976364</v>
      </c>
      <c r="BC10" s="145">
        <v>4.9</v>
      </c>
      <c r="BD10" s="146">
        <v>2.5</v>
      </c>
      <c r="BE10" s="144">
        <f>BF10/(BE46*BE50*1.732)*100</f>
        <v>1.6485824129174362</v>
      </c>
      <c r="BF10" s="145">
        <v>4.9</v>
      </c>
      <c r="BG10" s="146">
        <v>2.5</v>
      </c>
      <c r="BH10" s="144">
        <f>BI10/(BH46*BH50*1.732)*100</f>
        <v>1.7401703247461824</v>
      </c>
      <c r="BI10" s="145">
        <v>4.9</v>
      </c>
      <c r="BJ10" s="146">
        <v>2.5</v>
      </c>
      <c r="BK10" s="144">
        <f>BL10/(BK46*BK50*1.732)*100</f>
        <v>2.019054601169964</v>
      </c>
      <c r="BL10" s="145">
        <v>4.9</v>
      </c>
      <c r="BM10" s="146">
        <v>2.5</v>
      </c>
      <c r="BN10" s="144">
        <f>BO10/(BN46*BN50*1.732)*100</f>
        <v>1.9568249966518327</v>
      </c>
      <c r="BO10" s="145">
        <v>4.9</v>
      </c>
      <c r="BP10" s="146">
        <v>2.5</v>
      </c>
      <c r="BQ10" s="328">
        <f>BR10/(BQ46*BQ50*1.732)*100</f>
        <v>2.196067482776615</v>
      </c>
      <c r="BR10" s="145">
        <v>4.9</v>
      </c>
      <c r="BS10" s="146">
        <v>2.5</v>
      </c>
      <c r="BT10" s="144">
        <f>BU10/(BT46*BT50*1.732)*100</f>
        <v>1.729591555707402</v>
      </c>
      <c r="BU10" s="145">
        <v>4.9</v>
      </c>
      <c r="BV10" s="146">
        <v>2.5</v>
      </c>
      <c r="BW10" s="144">
        <f>BX10/(BW46*BW50*1.732)*100</f>
        <v>1.685266679866776</v>
      </c>
      <c r="BX10" s="145">
        <v>4.9</v>
      </c>
      <c r="BY10" s="146">
        <v>2.5</v>
      </c>
      <c r="BZ10" s="144">
        <f>CA10/(BZ46*BZ50*1.732)*100</f>
        <v>1.8300945917779654</v>
      </c>
      <c r="CA10" s="145">
        <v>4.9</v>
      </c>
      <c r="CB10" s="146">
        <v>2.5</v>
      </c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</row>
    <row r="11" spans="1:93" ht="15.75" customHeight="1">
      <c r="A11" s="317"/>
      <c r="B11" s="317"/>
      <c r="C11" s="123" t="s">
        <v>115</v>
      </c>
      <c r="D11" s="147"/>
      <c r="E11" s="334"/>
      <c r="F11" s="324"/>
      <c r="G11" s="148" t="s">
        <v>12</v>
      </c>
      <c r="H11" s="126"/>
      <c r="I11" s="129"/>
      <c r="J11" s="130"/>
      <c r="K11" s="149"/>
      <c r="L11" s="129"/>
      <c r="M11" s="130"/>
      <c r="N11" s="149"/>
      <c r="O11" s="129"/>
      <c r="P11" s="130"/>
      <c r="Q11" s="149"/>
      <c r="R11" s="129"/>
      <c r="S11" s="130"/>
      <c r="T11" s="149"/>
      <c r="U11" s="129"/>
      <c r="V11" s="130"/>
      <c r="W11" s="149"/>
      <c r="X11" s="129"/>
      <c r="Y11" s="130"/>
      <c r="Z11" s="149"/>
      <c r="AA11" s="129"/>
      <c r="AB11" s="130"/>
      <c r="AC11" s="149"/>
      <c r="AD11" s="129"/>
      <c r="AE11" s="130"/>
      <c r="AF11" s="149"/>
      <c r="AG11" s="129"/>
      <c r="AH11" s="130"/>
      <c r="AI11" s="149"/>
      <c r="AJ11" s="129"/>
      <c r="AK11" s="130"/>
      <c r="AL11" s="149"/>
      <c r="AM11" s="129"/>
      <c r="AN11" s="130"/>
      <c r="AO11" s="149"/>
      <c r="AP11" s="129"/>
      <c r="AQ11" s="130"/>
      <c r="AR11" s="149"/>
      <c r="AS11" s="129"/>
      <c r="AT11" s="130"/>
      <c r="AU11" s="149"/>
      <c r="AV11" s="129"/>
      <c r="AW11" s="130"/>
      <c r="AX11" s="149"/>
      <c r="AY11" s="129"/>
      <c r="AZ11" s="130"/>
      <c r="BA11" s="149"/>
      <c r="BB11" s="129"/>
      <c r="BC11" s="130"/>
      <c r="BD11" s="149"/>
      <c r="BE11" s="129"/>
      <c r="BF11" s="130"/>
      <c r="BG11" s="149"/>
      <c r="BH11" s="129"/>
      <c r="BI11" s="130"/>
      <c r="BJ11" s="149"/>
      <c r="BK11" s="129"/>
      <c r="BL11" s="130"/>
      <c r="BM11" s="149"/>
      <c r="BN11" s="129"/>
      <c r="BO11" s="130"/>
      <c r="BP11" s="149"/>
      <c r="BQ11" s="164"/>
      <c r="BR11" s="130"/>
      <c r="BS11" s="149"/>
      <c r="BT11" s="129"/>
      <c r="BU11" s="130"/>
      <c r="BV11" s="149"/>
      <c r="BW11" s="129"/>
      <c r="BX11" s="130"/>
      <c r="BY11" s="149"/>
      <c r="BZ11" s="129"/>
      <c r="CA11" s="130"/>
      <c r="CB11" s="14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</row>
    <row r="12" spans="1:93" ht="16.5" customHeight="1" thickBot="1">
      <c r="A12" s="317"/>
      <c r="B12" s="317"/>
      <c r="C12" s="150">
        <v>40</v>
      </c>
      <c r="D12" s="151" t="s">
        <v>116</v>
      </c>
      <c r="E12" s="323"/>
      <c r="F12" s="322"/>
      <c r="G12" s="153"/>
      <c r="H12" s="152"/>
      <c r="I12" s="154">
        <f>J12/(I48*I50*1.732)*100</f>
        <v>57.332401782884055</v>
      </c>
      <c r="J12" s="155">
        <f>J31</f>
        <v>4.963</v>
      </c>
      <c r="K12" s="156">
        <f>K31</f>
        <v>2.042</v>
      </c>
      <c r="L12" s="154">
        <f>M12/(L48*L50*1.732)*100</f>
        <v>40.5946900669222</v>
      </c>
      <c r="M12" s="155">
        <f>M31</f>
        <v>0.22</v>
      </c>
      <c r="N12" s="157">
        <v>6.9</v>
      </c>
      <c r="O12" s="154">
        <f>P12/(O48*O50*1.732)*100</f>
        <v>58.6160676421359</v>
      </c>
      <c r="P12" s="155">
        <f>P31</f>
        <v>5.526</v>
      </c>
      <c r="Q12" s="157">
        <v>3</v>
      </c>
      <c r="R12" s="154">
        <f>S12/(R48*R50*1.732)*100</f>
        <v>67.52480030274276</v>
      </c>
      <c r="S12" s="155">
        <f>S31</f>
        <v>8.395</v>
      </c>
      <c r="T12" s="157">
        <v>3</v>
      </c>
      <c r="U12" s="154">
        <f>V12/(U48*U50*1.732)*100</f>
        <v>48.39925036372932</v>
      </c>
      <c r="V12" s="155">
        <f>V31</f>
        <v>2.7</v>
      </c>
      <c r="W12" s="157">
        <v>3</v>
      </c>
      <c r="X12" s="154">
        <f>Y12/(X48*X50*1.732)*100</f>
        <v>68.88842740642119</v>
      </c>
      <c r="Y12" s="155">
        <f>Y31</f>
        <v>8.114</v>
      </c>
      <c r="Z12" s="157">
        <v>3</v>
      </c>
      <c r="AA12" s="154">
        <f>AB12/(AA48*AA50*1.732)*100</f>
        <v>65.21914481728027</v>
      </c>
      <c r="AB12" s="155">
        <f>AB31</f>
        <v>7.374</v>
      </c>
      <c r="AC12" s="157">
        <v>3</v>
      </c>
      <c r="AD12" s="154">
        <f>AE12/(AD48*AD50*1.732)*100</f>
        <v>55.993298012045464</v>
      </c>
      <c r="AE12" s="155">
        <f>AE31</f>
        <v>4.946</v>
      </c>
      <c r="AF12" s="157">
        <v>3</v>
      </c>
      <c r="AG12" s="154">
        <f>AH12/(AG48*AG50*1.732)*100</f>
        <v>54.03708603331913</v>
      </c>
      <c r="AH12" s="155">
        <f>AH31</f>
        <v>4.338</v>
      </c>
      <c r="AI12" s="157">
        <v>3</v>
      </c>
      <c r="AJ12" s="154">
        <f>AK12/(AJ48*AJ50*1.732)*100</f>
        <v>56.57008647558446</v>
      </c>
      <c r="AK12" s="155">
        <f>AK31</f>
        <v>4.849</v>
      </c>
      <c r="AL12" s="157">
        <v>3</v>
      </c>
      <c r="AM12" s="154">
        <f>AN12/(AM48*AM50*1.732)*100</f>
        <v>50.646246100239054</v>
      </c>
      <c r="AN12" s="155">
        <f>AN31</f>
        <v>3.4</v>
      </c>
      <c r="AO12" s="157">
        <v>3</v>
      </c>
      <c r="AP12" s="154">
        <f>AQ12/(AP48*AP50*1.732)*100</f>
        <v>60.5080831408776</v>
      </c>
      <c r="AQ12" s="155">
        <f>AQ31</f>
        <v>5.764</v>
      </c>
      <c r="AR12" s="157">
        <v>3</v>
      </c>
      <c r="AS12" s="154">
        <f>AT12/(AS48*AS50*1.732)*100</f>
        <v>57.28388353031744</v>
      </c>
      <c r="AT12" s="155">
        <f>AT31</f>
        <v>5.06</v>
      </c>
      <c r="AU12" s="157">
        <v>3</v>
      </c>
      <c r="AV12" s="154">
        <f>AW12/(AV48*AV50*1.732)*100</f>
        <v>40.711790134422934</v>
      </c>
      <c r="AW12" s="155">
        <f>AW31</f>
        <v>0.44</v>
      </c>
      <c r="AX12" s="157">
        <v>3</v>
      </c>
      <c r="AY12" s="154">
        <f>AZ12/(AY48*AY50*1.732)*100</f>
        <v>4.903920175282762</v>
      </c>
      <c r="AZ12" s="155">
        <f>AZ31</f>
        <v>0.053</v>
      </c>
      <c r="BA12" s="157">
        <v>3</v>
      </c>
      <c r="BB12" s="154">
        <f>BC12/(BB48*BB50*1.732)*100</f>
        <v>26.092556404334694</v>
      </c>
      <c r="BC12" s="155">
        <f>BC31</f>
        <v>0.141</v>
      </c>
      <c r="BD12" s="157">
        <v>3</v>
      </c>
      <c r="BE12" s="154">
        <f>BF12/(BE48*BE50*1.732)*100</f>
        <v>76.01495077184879</v>
      </c>
      <c r="BF12" s="155">
        <f>BF31</f>
        <v>10.006</v>
      </c>
      <c r="BG12" s="157">
        <v>3</v>
      </c>
      <c r="BH12" s="154">
        <f>BI12/(BH48*BH50*1.732)*100</f>
        <v>76.49313574544523</v>
      </c>
      <c r="BI12" s="155">
        <f>BI31</f>
        <v>9.539</v>
      </c>
      <c r="BJ12" s="157">
        <v>3</v>
      </c>
      <c r="BK12" s="154">
        <f>BL12/(BK48*BK50*1.732)*100</f>
        <v>71.23505317826725</v>
      </c>
      <c r="BL12" s="155">
        <f>BL31</f>
        <v>7.726</v>
      </c>
      <c r="BM12" s="157">
        <v>3</v>
      </c>
      <c r="BN12" s="154">
        <f>BO12/(BN48*BN50*1.732)*100</f>
        <v>72.06350351919058</v>
      </c>
      <c r="BO12" s="155">
        <f>BO31</f>
        <v>8.052</v>
      </c>
      <c r="BP12" s="157">
        <v>3</v>
      </c>
      <c r="BQ12" s="329">
        <f>BR12/(BQ48*BQ50*1.732)*100</f>
        <v>65.59465345564097</v>
      </c>
      <c r="BR12" s="155">
        <f>BR31</f>
        <v>6.547</v>
      </c>
      <c r="BS12" s="157">
        <v>3</v>
      </c>
      <c r="BT12" s="154">
        <f>BU12/(BT48*BT50*1.732)*100</f>
        <v>84.4275311250014</v>
      </c>
      <c r="BU12" s="155">
        <f>BU31</f>
        <v>10.568999999999999</v>
      </c>
      <c r="BV12" s="157">
        <v>3</v>
      </c>
      <c r="BW12" s="154">
        <f>BX12/(BW48*BW50*1.732)*100</f>
        <v>77.65812248652033</v>
      </c>
      <c r="BX12" s="155">
        <f>BX31</f>
        <v>9.997</v>
      </c>
      <c r="BY12" s="157">
        <v>3</v>
      </c>
      <c r="BZ12" s="154">
        <f>CA12/(BZ48*BZ50*1.732)*100</f>
        <v>74.5946600607336</v>
      </c>
      <c r="CA12" s="155">
        <f>CA31</f>
        <v>8.879</v>
      </c>
      <c r="CB12" s="157">
        <v>3</v>
      </c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</row>
    <row r="13" spans="1:93" ht="16.5" customHeight="1" thickBot="1">
      <c r="A13" s="317"/>
      <c r="B13" s="317"/>
      <c r="C13" s="138" t="s">
        <v>13</v>
      </c>
      <c r="D13" s="139" t="s">
        <v>14</v>
      </c>
      <c r="E13" s="351"/>
      <c r="F13" s="352"/>
      <c r="G13" s="352"/>
      <c r="H13" s="342"/>
      <c r="I13" s="321">
        <v>5</v>
      </c>
      <c r="J13" s="306"/>
      <c r="K13" s="307"/>
      <c r="L13" s="321">
        <v>5</v>
      </c>
      <c r="M13" s="306"/>
      <c r="N13" s="307"/>
      <c r="O13" s="321">
        <v>5</v>
      </c>
      <c r="P13" s="306"/>
      <c r="Q13" s="307"/>
      <c r="R13" s="321">
        <v>5</v>
      </c>
      <c r="S13" s="306"/>
      <c r="T13" s="307"/>
      <c r="U13" s="321">
        <v>5</v>
      </c>
      <c r="V13" s="306"/>
      <c r="W13" s="307"/>
      <c r="X13" s="321">
        <v>5</v>
      </c>
      <c r="Y13" s="306"/>
      <c r="Z13" s="307"/>
      <c r="AA13" s="321">
        <v>5</v>
      </c>
      <c r="AB13" s="306"/>
      <c r="AC13" s="307"/>
      <c r="AD13" s="321">
        <v>5</v>
      </c>
      <c r="AE13" s="306"/>
      <c r="AF13" s="307"/>
      <c r="AG13" s="321">
        <v>5</v>
      </c>
      <c r="AH13" s="306"/>
      <c r="AI13" s="307"/>
      <c r="AJ13" s="321">
        <v>5</v>
      </c>
      <c r="AK13" s="306"/>
      <c r="AL13" s="307"/>
      <c r="AM13" s="321">
        <v>5</v>
      </c>
      <c r="AN13" s="306"/>
      <c r="AO13" s="307"/>
      <c r="AP13" s="321">
        <v>5</v>
      </c>
      <c r="AQ13" s="306"/>
      <c r="AR13" s="307"/>
      <c r="AS13" s="321">
        <v>5</v>
      </c>
      <c r="AT13" s="306"/>
      <c r="AU13" s="307"/>
      <c r="AV13" s="321">
        <v>5</v>
      </c>
      <c r="AW13" s="306"/>
      <c r="AX13" s="307"/>
      <c r="AY13" s="321">
        <v>5</v>
      </c>
      <c r="AZ13" s="306"/>
      <c r="BA13" s="307"/>
      <c r="BB13" s="321">
        <v>5</v>
      </c>
      <c r="BC13" s="306"/>
      <c r="BD13" s="307"/>
      <c r="BE13" s="321">
        <v>5</v>
      </c>
      <c r="BF13" s="306"/>
      <c r="BG13" s="307"/>
      <c r="BH13" s="321">
        <v>5</v>
      </c>
      <c r="BI13" s="306"/>
      <c r="BJ13" s="307"/>
      <c r="BK13" s="321">
        <v>5</v>
      </c>
      <c r="BL13" s="306"/>
      <c r="BM13" s="307"/>
      <c r="BN13" s="321">
        <v>5</v>
      </c>
      <c r="BO13" s="306"/>
      <c r="BP13" s="307"/>
      <c r="BQ13" s="306">
        <v>5</v>
      </c>
      <c r="BR13" s="306"/>
      <c r="BS13" s="307"/>
      <c r="BT13" s="321">
        <v>5</v>
      </c>
      <c r="BU13" s="306"/>
      <c r="BV13" s="307"/>
      <c r="BW13" s="321">
        <v>5</v>
      </c>
      <c r="BX13" s="306"/>
      <c r="BY13" s="307"/>
      <c r="BZ13" s="321">
        <v>5</v>
      </c>
      <c r="CA13" s="306"/>
      <c r="CB13" s="307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</row>
    <row r="14" spans="1:93" ht="15" customHeight="1">
      <c r="A14" s="317"/>
      <c r="B14" s="317"/>
      <c r="C14" s="368" t="s">
        <v>15</v>
      </c>
      <c r="D14" s="158" t="s">
        <v>44</v>
      </c>
      <c r="E14" s="141"/>
      <c r="F14" s="142"/>
      <c r="G14" s="120"/>
      <c r="H14" s="142"/>
      <c r="I14" s="159"/>
      <c r="J14" s="160"/>
      <c r="K14" s="161"/>
      <c r="L14" s="159"/>
      <c r="M14" s="160"/>
      <c r="N14" s="161"/>
      <c r="O14" s="159"/>
      <c r="P14" s="160"/>
      <c r="Q14" s="161"/>
      <c r="R14" s="159"/>
      <c r="S14" s="160"/>
      <c r="T14" s="161"/>
      <c r="U14" s="159"/>
      <c r="V14" s="160"/>
      <c r="W14" s="161"/>
      <c r="X14" s="159"/>
      <c r="Y14" s="160"/>
      <c r="Z14" s="161"/>
      <c r="AA14" s="159"/>
      <c r="AB14" s="160"/>
      <c r="AC14" s="161"/>
      <c r="AD14" s="159"/>
      <c r="AE14" s="160"/>
      <c r="AF14" s="161"/>
      <c r="AG14" s="159"/>
      <c r="AH14" s="160"/>
      <c r="AI14" s="161"/>
      <c r="AJ14" s="159"/>
      <c r="AK14" s="160"/>
      <c r="AL14" s="161"/>
      <c r="AM14" s="159"/>
      <c r="AN14" s="160"/>
      <c r="AO14" s="161"/>
      <c r="AP14" s="159"/>
      <c r="AQ14" s="160"/>
      <c r="AR14" s="161"/>
      <c r="AS14" s="159"/>
      <c r="AT14" s="160"/>
      <c r="AU14" s="161"/>
      <c r="AV14" s="159"/>
      <c r="AW14" s="160"/>
      <c r="AX14" s="161"/>
      <c r="AY14" s="159"/>
      <c r="AZ14" s="160"/>
      <c r="BA14" s="161"/>
      <c r="BB14" s="159"/>
      <c r="BC14" s="160"/>
      <c r="BD14" s="161"/>
      <c r="BE14" s="159"/>
      <c r="BF14" s="160"/>
      <c r="BG14" s="161"/>
      <c r="BH14" s="159"/>
      <c r="BI14" s="160"/>
      <c r="BJ14" s="161"/>
      <c r="BK14" s="159"/>
      <c r="BL14" s="160"/>
      <c r="BM14" s="161"/>
      <c r="BN14" s="159"/>
      <c r="BO14" s="160"/>
      <c r="BP14" s="161"/>
      <c r="BQ14" s="244"/>
      <c r="BR14" s="160"/>
      <c r="BS14" s="161"/>
      <c r="BT14" s="159"/>
      <c r="BU14" s="160"/>
      <c r="BV14" s="161"/>
      <c r="BW14" s="159"/>
      <c r="BX14" s="160"/>
      <c r="BY14" s="161"/>
      <c r="BZ14" s="159"/>
      <c r="CA14" s="160"/>
      <c r="CB14" s="161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</row>
    <row r="15" spans="1:93" ht="15.75" customHeight="1">
      <c r="A15" s="317"/>
      <c r="B15" s="317"/>
      <c r="C15" s="369"/>
      <c r="D15" s="162" t="s">
        <v>51</v>
      </c>
      <c r="E15" s="125"/>
      <c r="F15" s="126"/>
      <c r="G15" s="128"/>
      <c r="H15" s="126"/>
      <c r="I15" s="163">
        <f>I8</f>
        <v>28.02314151218609</v>
      </c>
      <c r="J15" s="130">
        <f>J8</f>
        <v>14.555</v>
      </c>
      <c r="K15" s="164">
        <f>K8</f>
        <v>3.748999999999981</v>
      </c>
      <c r="L15" s="163">
        <f>L8</f>
        <v>74.53806602893593</v>
      </c>
      <c r="M15" s="130">
        <f aca="true" t="shared" si="0" ref="M15:BX15">M8</f>
        <v>44.49300000000001</v>
      </c>
      <c r="N15" s="164">
        <f t="shared" si="0"/>
        <v>0</v>
      </c>
      <c r="O15" s="163">
        <f t="shared" si="0"/>
        <v>92.44223654948253</v>
      </c>
      <c r="P15" s="130">
        <f t="shared" si="0"/>
        <v>55.33400000000001</v>
      </c>
      <c r="Q15" s="164">
        <f t="shared" si="0"/>
        <v>0.5</v>
      </c>
      <c r="R15" s="163">
        <f t="shared" si="0"/>
        <v>89.7391261704818</v>
      </c>
      <c r="S15" s="130">
        <f t="shared" si="0"/>
        <v>53.522000000000006</v>
      </c>
      <c r="T15" s="164">
        <f t="shared" si="0"/>
        <v>0</v>
      </c>
      <c r="U15" s="163">
        <f t="shared" si="0"/>
        <v>89.75626165783565</v>
      </c>
      <c r="V15" s="130">
        <f t="shared" si="0"/>
        <v>52.68</v>
      </c>
      <c r="W15" s="164">
        <f t="shared" si="0"/>
        <v>0</v>
      </c>
      <c r="X15" s="163">
        <f t="shared" si="0"/>
        <v>94.11988869871453</v>
      </c>
      <c r="Y15" s="130">
        <f t="shared" si="0"/>
        <v>55.58100000000001</v>
      </c>
      <c r="Z15" s="164">
        <f t="shared" si="0"/>
        <v>0</v>
      </c>
      <c r="AA15" s="163">
        <f t="shared" si="0"/>
        <v>92.64777457300359</v>
      </c>
      <c r="AB15" s="130">
        <f t="shared" si="0"/>
        <v>54.00000000000001</v>
      </c>
      <c r="AC15" s="164">
        <f t="shared" si="0"/>
        <v>0</v>
      </c>
      <c r="AD15" s="163">
        <f t="shared" si="0"/>
        <v>88.92799857271218</v>
      </c>
      <c r="AE15" s="130">
        <f t="shared" si="0"/>
        <v>52.23700000000001</v>
      </c>
      <c r="AF15" s="164">
        <f t="shared" si="0"/>
        <v>0</v>
      </c>
      <c r="AG15" s="163">
        <f t="shared" si="0"/>
        <v>86.9498157838558</v>
      </c>
      <c r="AH15" s="130">
        <f t="shared" si="0"/>
        <v>51.07500000000001</v>
      </c>
      <c r="AI15" s="164">
        <f t="shared" si="0"/>
        <v>0</v>
      </c>
      <c r="AJ15" s="163">
        <f t="shared" si="0"/>
        <v>93.69889426480758</v>
      </c>
      <c r="AK15" s="130">
        <f t="shared" si="0"/>
        <v>54.15500000000001</v>
      </c>
      <c r="AL15" s="164">
        <f t="shared" si="0"/>
        <v>0</v>
      </c>
      <c r="AM15" s="163">
        <f t="shared" si="0"/>
        <v>90.18227512638735</v>
      </c>
      <c r="AN15" s="130">
        <f t="shared" si="0"/>
        <v>52.67700000000001</v>
      </c>
      <c r="AO15" s="164">
        <f t="shared" si="0"/>
        <v>0</v>
      </c>
      <c r="AP15" s="163">
        <f t="shared" si="0"/>
        <v>90.3614335016506</v>
      </c>
      <c r="AQ15" s="130">
        <f t="shared" si="0"/>
        <v>53.18700000000001</v>
      </c>
      <c r="AR15" s="164">
        <f t="shared" si="0"/>
        <v>0</v>
      </c>
      <c r="AS15" s="163">
        <f t="shared" si="0"/>
        <v>13.36097240167438</v>
      </c>
      <c r="AT15" s="130">
        <f t="shared" si="0"/>
        <v>5.4</v>
      </c>
      <c r="AU15" s="164">
        <f t="shared" si="0"/>
        <v>0</v>
      </c>
      <c r="AV15" s="163">
        <f t="shared" si="0"/>
        <v>5.645368231973314</v>
      </c>
      <c r="AW15" s="130">
        <f t="shared" si="0"/>
        <v>1.056</v>
      </c>
      <c r="AX15" s="164">
        <f t="shared" si="0"/>
        <v>0</v>
      </c>
      <c r="AY15" s="163">
        <f t="shared" si="0"/>
        <v>71.65583373624578</v>
      </c>
      <c r="AZ15" s="130">
        <f t="shared" si="0"/>
        <v>40.762</v>
      </c>
      <c r="BA15" s="164">
        <f t="shared" si="0"/>
        <v>0</v>
      </c>
      <c r="BB15" s="163">
        <f t="shared" si="0"/>
        <v>65.74310173049824</v>
      </c>
      <c r="BC15" s="130">
        <f t="shared" si="0"/>
        <v>37.805</v>
      </c>
      <c r="BD15" s="164">
        <f t="shared" si="0"/>
        <v>0</v>
      </c>
      <c r="BE15" s="163">
        <f t="shared" si="0"/>
        <v>71.4348666283668</v>
      </c>
      <c r="BF15" s="130">
        <f t="shared" si="0"/>
        <v>41.078</v>
      </c>
      <c r="BG15" s="164">
        <f t="shared" si="0"/>
        <v>0</v>
      </c>
      <c r="BH15" s="163">
        <f t="shared" si="0"/>
        <v>81.30548313714037</v>
      </c>
      <c r="BI15" s="130">
        <f t="shared" si="0"/>
        <v>46.992000000000004</v>
      </c>
      <c r="BJ15" s="164">
        <f t="shared" si="0"/>
        <v>0</v>
      </c>
      <c r="BK15" s="163">
        <f t="shared" si="0"/>
        <v>78.3213282829832</v>
      </c>
      <c r="BL15" s="130">
        <f t="shared" si="0"/>
        <v>45.038000000000004</v>
      </c>
      <c r="BM15" s="164">
        <f t="shared" si="0"/>
        <v>0</v>
      </c>
      <c r="BN15" s="163">
        <f t="shared" si="0"/>
        <v>92.20486507413843</v>
      </c>
      <c r="BO15" s="130">
        <f t="shared" si="0"/>
        <v>54.08599999999999</v>
      </c>
      <c r="BP15" s="279">
        <f t="shared" si="0"/>
        <v>0</v>
      </c>
      <c r="BQ15" s="278">
        <f t="shared" si="0"/>
        <v>90.14064845888957</v>
      </c>
      <c r="BR15" s="130">
        <f t="shared" si="0"/>
        <v>51.762</v>
      </c>
      <c r="BS15" s="164">
        <f t="shared" si="0"/>
        <v>0</v>
      </c>
      <c r="BT15" s="163">
        <f t="shared" si="0"/>
        <v>90.7446435415764</v>
      </c>
      <c r="BU15" s="130">
        <f t="shared" si="0"/>
        <v>53.488</v>
      </c>
      <c r="BV15" s="164">
        <f t="shared" si="0"/>
        <v>0</v>
      </c>
      <c r="BW15" s="163">
        <f t="shared" si="0"/>
        <v>88.84284654817577</v>
      </c>
      <c r="BX15" s="130">
        <f t="shared" si="0"/>
        <v>51.087999999999994</v>
      </c>
      <c r="BY15" s="164">
        <f>BY8</f>
        <v>0</v>
      </c>
      <c r="BZ15" s="163">
        <f>BZ8</f>
        <v>71.59222131701183</v>
      </c>
      <c r="CA15" s="130">
        <f>CA8</f>
        <v>40.81099999999999</v>
      </c>
      <c r="CB15" s="164">
        <f>CB8</f>
        <v>7.409999999999997</v>
      </c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</row>
    <row r="16" spans="1:93" ht="15.75" customHeight="1" thickBot="1">
      <c r="A16" s="317"/>
      <c r="B16" s="299"/>
      <c r="C16" s="370"/>
      <c r="D16" s="165" t="s">
        <v>125</v>
      </c>
      <c r="E16" s="134"/>
      <c r="F16" s="152"/>
      <c r="G16" s="153"/>
      <c r="H16" s="152"/>
      <c r="I16" s="166">
        <f>I12</f>
        <v>57.332401782884055</v>
      </c>
      <c r="J16" s="167">
        <f>J12</f>
        <v>4.963</v>
      </c>
      <c r="K16" s="168">
        <f>K12</f>
        <v>2.042</v>
      </c>
      <c r="L16" s="166">
        <f>L12</f>
        <v>40.5946900669222</v>
      </c>
      <c r="M16" s="167">
        <f aca="true" t="shared" si="1" ref="M16:BX16">M12</f>
        <v>0.22</v>
      </c>
      <c r="N16" s="168">
        <f t="shared" si="1"/>
        <v>6.9</v>
      </c>
      <c r="O16" s="166">
        <f t="shared" si="1"/>
        <v>58.6160676421359</v>
      </c>
      <c r="P16" s="167">
        <f t="shared" si="1"/>
        <v>5.526</v>
      </c>
      <c r="Q16" s="168">
        <f t="shared" si="1"/>
        <v>3</v>
      </c>
      <c r="R16" s="166">
        <f t="shared" si="1"/>
        <v>67.52480030274276</v>
      </c>
      <c r="S16" s="167">
        <f t="shared" si="1"/>
        <v>8.395</v>
      </c>
      <c r="T16" s="168">
        <f t="shared" si="1"/>
        <v>3</v>
      </c>
      <c r="U16" s="166">
        <f t="shared" si="1"/>
        <v>48.39925036372932</v>
      </c>
      <c r="V16" s="167">
        <f t="shared" si="1"/>
        <v>2.7</v>
      </c>
      <c r="W16" s="168">
        <f t="shared" si="1"/>
        <v>3</v>
      </c>
      <c r="X16" s="166">
        <f t="shared" si="1"/>
        <v>68.88842740642119</v>
      </c>
      <c r="Y16" s="167">
        <f t="shared" si="1"/>
        <v>8.114</v>
      </c>
      <c r="Z16" s="168">
        <f t="shared" si="1"/>
        <v>3</v>
      </c>
      <c r="AA16" s="166">
        <f t="shared" si="1"/>
        <v>65.21914481728027</v>
      </c>
      <c r="AB16" s="167">
        <f t="shared" si="1"/>
        <v>7.374</v>
      </c>
      <c r="AC16" s="168">
        <f t="shared" si="1"/>
        <v>3</v>
      </c>
      <c r="AD16" s="166">
        <f t="shared" si="1"/>
        <v>55.993298012045464</v>
      </c>
      <c r="AE16" s="167">
        <f t="shared" si="1"/>
        <v>4.946</v>
      </c>
      <c r="AF16" s="168">
        <f t="shared" si="1"/>
        <v>3</v>
      </c>
      <c r="AG16" s="166">
        <f t="shared" si="1"/>
        <v>54.03708603331913</v>
      </c>
      <c r="AH16" s="167">
        <f t="shared" si="1"/>
        <v>4.338</v>
      </c>
      <c r="AI16" s="168">
        <f t="shared" si="1"/>
        <v>3</v>
      </c>
      <c r="AJ16" s="166">
        <f t="shared" si="1"/>
        <v>56.57008647558446</v>
      </c>
      <c r="AK16" s="167">
        <f t="shared" si="1"/>
        <v>4.849</v>
      </c>
      <c r="AL16" s="168">
        <f t="shared" si="1"/>
        <v>3</v>
      </c>
      <c r="AM16" s="166">
        <f t="shared" si="1"/>
        <v>50.646246100239054</v>
      </c>
      <c r="AN16" s="167">
        <f t="shared" si="1"/>
        <v>3.4</v>
      </c>
      <c r="AO16" s="168">
        <f t="shared" si="1"/>
        <v>3</v>
      </c>
      <c r="AP16" s="166">
        <f t="shared" si="1"/>
        <v>60.5080831408776</v>
      </c>
      <c r="AQ16" s="167">
        <f t="shared" si="1"/>
        <v>5.764</v>
      </c>
      <c r="AR16" s="168">
        <f t="shared" si="1"/>
        <v>3</v>
      </c>
      <c r="AS16" s="166">
        <f t="shared" si="1"/>
        <v>57.28388353031744</v>
      </c>
      <c r="AT16" s="167">
        <f t="shared" si="1"/>
        <v>5.06</v>
      </c>
      <c r="AU16" s="168">
        <f t="shared" si="1"/>
        <v>3</v>
      </c>
      <c r="AV16" s="166">
        <f t="shared" si="1"/>
        <v>40.711790134422934</v>
      </c>
      <c r="AW16" s="167">
        <f t="shared" si="1"/>
        <v>0.44</v>
      </c>
      <c r="AX16" s="168">
        <f t="shared" si="1"/>
        <v>3</v>
      </c>
      <c r="AY16" s="166">
        <f t="shared" si="1"/>
        <v>4.903920175282762</v>
      </c>
      <c r="AZ16" s="167">
        <f t="shared" si="1"/>
        <v>0.053</v>
      </c>
      <c r="BA16" s="168">
        <f t="shared" si="1"/>
        <v>3</v>
      </c>
      <c r="BB16" s="166">
        <f t="shared" si="1"/>
        <v>26.092556404334694</v>
      </c>
      <c r="BC16" s="167">
        <f t="shared" si="1"/>
        <v>0.141</v>
      </c>
      <c r="BD16" s="168">
        <f t="shared" si="1"/>
        <v>3</v>
      </c>
      <c r="BE16" s="166">
        <f t="shared" si="1"/>
        <v>76.01495077184879</v>
      </c>
      <c r="BF16" s="167">
        <f t="shared" si="1"/>
        <v>10.006</v>
      </c>
      <c r="BG16" s="168">
        <f t="shared" si="1"/>
        <v>3</v>
      </c>
      <c r="BH16" s="166">
        <f t="shared" si="1"/>
        <v>76.49313574544523</v>
      </c>
      <c r="BI16" s="167">
        <f t="shared" si="1"/>
        <v>9.539</v>
      </c>
      <c r="BJ16" s="168">
        <f t="shared" si="1"/>
        <v>3</v>
      </c>
      <c r="BK16" s="166">
        <f t="shared" si="1"/>
        <v>71.23505317826725</v>
      </c>
      <c r="BL16" s="167">
        <f t="shared" si="1"/>
        <v>7.726</v>
      </c>
      <c r="BM16" s="168">
        <f t="shared" si="1"/>
        <v>3</v>
      </c>
      <c r="BN16" s="166">
        <f t="shared" si="1"/>
        <v>72.06350351919058</v>
      </c>
      <c r="BO16" s="167">
        <f t="shared" si="1"/>
        <v>8.052</v>
      </c>
      <c r="BP16" s="333">
        <f t="shared" si="1"/>
        <v>3</v>
      </c>
      <c r="BQ16" s="330">
        <f t="shared" si="1"/>
        <v>65.59465345564097</v>
      </c>
      <c r="BR16" s="167">
        <f t="shared" si="1"/>
        <v>6.547</v>
      </c>
      <c r="BS16" s="168">
        <f t="shared" si="1"/>
        <v>3</v>
      </c>
      <c r="BT16" s="166">
        <f t="shared" si="1"/>
        <v>84.4275311250014</v>
      </c>
      <c r="BU16" s="167">
        <f t="shared" si="1"/>
        <v>10.568999999999999</v>
      </c>
      <c r="BV16" s="168">
        <f t="shared" si="1"/>
        <v>3</v>
      </c>
      <c r="BW16" s="166">
        <f t="shared" si="1"/>
        <v>77.65812248652033</v>
      </c>
      <c r="BX16" s="167">
        <f t="shared" si="1"/>
        <v>9.997</v>
      </c>
      <c r="BY16" s="168">
        <f>BY12</f>
        <v>3</v>
      </c>
      <c r="BZ16" s="166">
        <f>BZ12</f>
        <v>74.5946600607336</v>
      </c>
      <c r="CA16" s="167">
        <f>CA12</f>
        <v>8.879</v>
      </c>
      <c r="CB16" s="168">
        <f>CB12</f>
        <v>3</v>
      </c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</row>
    <row r="17" spans="1:93" ht="15" customHeight="1">
      <c r="A17" s="317"/>
      <c r="B17" s="316" t="s">
        <v>52</v>
      </c>
      <c r="C17" s="358" t="s">
        <v>16</v>
      </c>
      <c r="D17" s="359"/>
      <c r="E17" s="359"/>
      <c r="F17" s="360"/>
      <c r="G17" s="372"/>
      <c r="H17" s="350"/>
      <c r="I17" s="104" t="s">
        <v>3</v>
      </c>
      <c r="J17" s="105" t="s">
        <v>4</v>
      </c>
      <c r="K17" s="106" t="s">
        <v>5</v>
      </c>
      <c r="L17" s="104" t="s">
        <v>3</v>
      </c>
      <c r="M17" s="105" t="s">
        <v>4</v>
      </c>
      <c r="N17" s="106" t="s">
        <v>5</v>
      </c>
      <c r="O17" s="104" t="s">
        <v>3</v>
      </c>
      <c r="P17" s="105" t="s">
        <v>4</v>
      </c>
      <c r="Q17" s="106" t="s">
        <v>5</v>
      </c>
      <c r="R17" s="104" t="s">
        <v>3</v>
      </c>
      <c r="S17" s="105" t="s">
        <v>4</v>
      </c>
      <c r="T17" s="106" t="s">
        <v>5</v>
      </c>
      <c r="U17" s="104" t="s">
        <v>3</v>
      </c>
      <c r="V17" s="105" t="s">
        <v>4</v>
      </c>
      <c r="W17" s="106" t="s">
        <v>5</v>
      </c>
      <c r="X17" s="104" t="s">
        <v>3</v>
      </c>
      <c r="Y17" s="105" t="s">
        <v>4</v>
      </c>
      <c r="Z17" s="106" t="s">
        <v>5</v>
      </c>
      <c r="AA17" s="104" t="s">
        <v>3</v>
      </c>
      <c r="AB17" s="105" t="s">
        <v>4</v>
      </c>
      <c r="AC17" s="106" t="s">
        <v>5</v>
      </c>
      <c r="AD17" s="104" t="s">
        <v>3</v>
      </c>
      <c r="AE17" s="105" t="s">
        <v>4</v>
      </c>
      <c r="AF17" s="106" t="s">
        <v>5</v>
      </c>
      <c r="AG17" s="104" t="s">
        <v>3</v>
      </c>
      <c r="AH17" s="105" t="s">
        <v>4</v>
      </c>
      <c r="AI17" s="106" t="s">
        <v>5</v>
      </c>
      <c r="AJ17" s="104" t="s">
        <v>3</v>
      </c>
      <c r="AK17" s="105" t="s">
        <v>4</v>
      </c>
      <c r="AL17" s="106" t="s">
        <v>5</v>
      </c>
      <c r="AM17" s="104" t="s">
        <v>3</v>
      </c>
      <c r="AN17" s="105" t="s">
        <v>4</v>
      </c>
      <c r="AO17" s="106" t="s">
        <v>5</v>
      </c>
      <c r="AP17" s="104" t="s">
        <v>3</v>
      </c>
      <c r="AQ17" s="105" t="s">
        <v>4</v>
      </c>
      <c r="AR17" s="106" t="s">
        <v>5</v>
      </c>
      <c r="AS17" s="104" t="s">
        <v>3</v>
      </c>
      <c r="AT17" s="105" t="s">
        <v>4</v>
      </c>
      <c r="AU17" s="106" t="s">
        <v>5</v>
      </c>
      <c r="AV17" s="104" t="s">
        <v>3</v>
      </c>
      <c r="AW17" s="105" t="s">
        <v>4</v>
      </c>
      <c r="AX17" s="106" t="s">
        <v>5</v>
      </c>
      <c r="AY17" s="104" t="s">
        <v>3</v>
      </c>
      <c r="AZ17" s="105" t="s">
        <v>4</v>
      </c>
      <c r="BA17" s="106" t="s">
        <v>5</v>
      </c>
      <c r="BB17" s="104" t="s">
        <v>3</v>
      </c>
      <c r="BC17" s="105" t="s">
        <v>4</v>
      </c>
      <c r="BD17" s="106" t="s">
        <v>5</v>
      </c>
      <c r="BE17" s="104" t="s">
        <v>3</v>
      </c>
      <c r="BF17" s="105" t="s">
        <v>4</v>
      </c>
      <c r="BG17" s="106" t="s">
        <v>5</v>
      </c>
      <c r="BH17" s="104" t="s">
        <v>3</v>
      </c>
      <c r="BI17" s="105" t="s">
        <v>4</v>
      </c>
      <c r="BJ17" s="106" t="s">
        <v>5</v>
      </c>
      <c r="BK17" s="104" t="s">
        <v>3</v>
      </c>
      <c r="BL17" s="105" t="s">
        <v>4</v>
      </c>
      <c r="BM17" s="106" t="s">
        <v>5</v>
      </c>
      <c r="BN17" s="104" t="s">
        <v>3</v>
      </c>
      <c r="BO17" s="105" t="s">
        <v>4</v>
      </c>
      <c r="BP17" s="106" t="s">
        <v>5</v>
      </c>
      <c r="BQ17" s="107" t="s">
        <v>3</v>
      </c>
      <c r="BR17" s="105" t="s">
        <v>4</v>
      </c>
      <c r="BS17" s="106" t="s">
        <v>5</v>
      </c>
      <c r="BT17" s="104" t="s">
        <v>3</v>
      </c>
      <c r="BU17" s="105" t="s">
        <v>4</v>
      </c>
      <c r="BV17" s="106" t="s">
        <v>5</v>
      </c>
      <c r="BW17" s="104" t="s">
        <v>3</v>
      </c>
      <c r="BX17" s="105" t="s">
        <v>4</v>
      </c>
      <c r="BY17" s="106" t="s">
        <v>5</v>
      </c>
      <c r="BZ17" s="104" t="s">
        <v>3</v>
      </c>
      <c r="CA17" s="105" t="s">
        <v>4</v>
      </c>
      <c r="CB17" s="106" t="s">
        <v>5</v>
      </c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</row>
    <row r="18" spans="1:93" ht="15.75" customHeight="1" thickBot="1">
      <c r="A18" s="317"/>
      <c r="B18" s="317"/>
      <c r="C18" s="311"/>
      <c r="D18" s="308"/>
      <c r="E18" s="362"/>
      <c r="F18" s="363"/>
      <c r="G18" s="169"/>
      <c r="H18" s="170"/>
      <c r="I18" s="112" t="s">
        <v>6</v>
      </c>
      <c r="J18" s="113" t="s">
        <v>7</v>
      </c>
      <c r="K18" s="114" t="s">
        <v>8</v>
      </c>
      <c r="L18" s="112" t="s">
        <v>6</v>
      </c>
      <c r="M18" s="113" t="s">
        <v>7</v>
      </c>
      <c r="N18" s="114" t="s">
        <v>8</v>
      </c>
      <c r="O18" s="112" t="s">
        <v>6</v>
      </c>
      <c r="P18" s="113" t="s">
        <v>7</v>
      </c>
      <c r="Q18" s="114" t="s">
        <v>8</v>
      </c>
      <c r="R18" s="112" t="s">
        <v>6</v>
      </c>
      <c r="S18" s="113" t="s">
        <v>7</v>
      </c>
      <c r="T18" s="114" t="s">
        <v>8</v>
      </c>
      <c r="U18" s="112" t="s">
        <v>6</v>
      </c>
      <c r="V18" s="113" t="s">
        <v>7</v>
      </c>
      <c r="W18" s="114" t="s">
        <v>8</v>
      </c>
      <c r="X18" s="112" t="s">
        <v>6</v>
      </c>
      <c r="Y18" s="113" t="s">
        <v>7</v>
      </c>
      <c r="Z18" s="114" t="s">
        <v>8</v>
      </c>
      <c r="AA18" s="112" t="s">
        <v>6</v>
      </c>
      <c r="AB18" s="113" t="s">
        <v>7</v>
      </c>
      <c r="AC18" s="114" t="s">
        <v>8</v>
      </c>
      <c r="AD18" s="112" t="s">
        <v>6</v>
      </c>
      <c r="AE18" s="113" t="s">
        <v>7</v>
      </c>
      <c r="AF18" s="114" t="s">
        <v>8</v>
      </c>
      <c r="AG18" s="112" t="s">
        <v>6</v>
      </c>
      <c r="AH18" s="113" t="s">
        <v>7</v>
      </c>
      <c r="AI18" s="114" t="s">
        <v>8</v>
      </c>
      <c r="AJ18" s="112" t="s">
        <v>6</v>
      </c>
      <c r="AK18" s="113" t="s">
        <v>7</v>
      </c>
      <c r="AL18" s="114" t="s">
        <v>8</v>
      </c>
      <c r="AM18" s="112" t="s">
        <v>6</v>
      </c>
      <c r="AN18" s="113" t="s">
        <v>7</v>
      </c>
      <c r="AO18" s="114" t="s">
        <v>8</v>
      </c>
      <c r="AP18" s="112" t="s">
        <v>6</v>
      </c>
      <c r="AQ18" s="113" t="s">
        <v>7</v>
      </c>
      <c r="AR18" s="114" t="s">
        <v>8</v>
      </c>
      <c r="AS18" s="112" t="s">
        <v>6</v>
      </c>
      <c r="AT18" s="113" t="s">
        <v>7</v>
      </c>
      <c r="AU18" s="114" t="s">
        <v>8</v>
      </c>
      <c r="AV18" s="112" t="s">
        <v>6</v>
      </c>
      <c r="AW18" s="113" t="s">
        <v>7</v>
      </c>
      <c r="AX18" s="114" t="s">
        <v>8</v>
      </c>
      <c r="AY18" s="112" t="s">
        <v>6</v>
      </c>
      <c r="AZ18" s="113" t="s">
        <v>7</v>
      </c>
      <c r="BA18" s="114" t="s">
        <v>8</v>
      </c>
      <c r="BB18" s="112" t="s">
        <v>6</v>
      </c>
      <c r="BC18" s="113" t="s">
        <v>7</v>
      </c>
      <c r="BD18" s="114" t="s">
        <v>8</v>
      </c>
      <c r="BE18" s="112" t="s">
        <v>6</v>
      </c>
      <c r="BF18" s="113" t="s">
        <v>7</v>
      </c>
      <c r="BG18" s="114" t="s">
        <v>8</v>
      </c>
      <c r="BH18" s="112" t="s">
        <v>6</v>
      </c>
      <c r="BI18" s="113" t="s">
        <v>7</v>
      </c>
      <c r="BJ18" s="114" t="s">
        <v>8</v>
      </c>
      <c r="BK18" s="112" t="s">
        <v>6</v>
      </c>
      <c r="BL18" s="113" t="s">
        <v>7</v>
      </c>
      <c r="BM18" s="114" t="s">
        <v>8</v>
      </c>
      <c r="BN18" s="112" t="s">
        <v>6</v>
      </c>
      <c r="BO18" s="113" t="s">
        <v>7</v>
      </c>
      <c r="BP18" s="114" t="s">
        <v>8</v>
      </c>
      <c r="BQ18" s="115" t="s">
        <v>6</v>
      </c>
      <c r="BR18" s="113" t="s">
        <v>7</v>
      </c>
      <c r="BS18" s="114" t="s">
        <v>8</v>
      </c>
      <c r="BT18" s="112" t="s">
        <v>6</v>
      </c>
      <c r="BU18" s="113" t="s">
        <v>7</v>
      </c>
      <c r="BV18" s="114" t="s">
        <v>8</v>
      </c>
      <c r="BW18" s="112" t="s">
        <v>6</v>
      </c>
      <c r="BX18" s="113" t="s">
        <v>7</v>
      </c>
      <c r="BY18" s="114" t="s">
        <v>8</v>
      </c>
      <c r="BZ18" s="112" t="s">
        <v>6</v>
      </c>
      <c r="CA18" s="113" t="s">
        <v>7</v>
      </c>
      <c r="CB18" s="114" t="s">
        <v>8</v>
      </c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</row>
    <row r="19" spans="1:93" s="88" customFormat="1" ht="15.75" customHeight="1">
      <c r="A19" s="317"/>
      <c r="B19" s="357"/>
      <c r="C19" s="171" t="s">
        <v>46</v>
      </c>
      <c r="D19" s="172"/>
      <c r="E19" s="173" t="s">
        <v>32</v>
      </c>
      <c r="F19" s="174"/>
      <c r="G19" s="160"/>
      <c r="H19" s="175"/>
      <c r="I19" s="176">
        <v>315.1</v>
      </c>
      <c r="J19" s="177">
        <v>12.855</v>
      </c>
      <c r="K19" s="178">
        <v>11</v>
      </c>
      <c r="L19" s="179">
        <v>924.4</v>
      </c>
      <c r="M19" s="160">
        <v>42.893</v>
      </c>
      <c r="N19" s="175">
        <v>33.5</v>
      </c>
      <c r="O19" s="176">
        <v>1138</v>
      </c>
      <c r="P19" s="177">
        <v>53.734</v>
      </c>
      <c r="Q19" s="178">
        <v>40.8</v>
      </c>
      <c r="R19" s="176">
        <v>1098.3</v>
      </c>
      <c r="S19" s="177">
        <v>51.922</v>
      </c>
      <c r="T19" s="178">
        <v>38.9</v>
      </c>
      <c r="U19" s="176">
        <v>1065.8</v>
      </c>
      <c r="V19" s="177">
        <v>51</v>
      </c>
      <c r="W19" s="178">
        <v>37.5</v>
      </c>
      <c r="X19" s="180">
        <v>1136.3</v>
      </c>
      <c r="Y19" s="177">
        <v>53.981</v>
      </c>
      <c r="Z19" s="181">
        <v>40.4</v>
      </c>
      <c r="AA19" s="176">
        <v>1117.1</v>
      </c>
      <c r="AB19" s="177">
        <v>52.4</v>
      </c>
      <c r="AC19" s="178">
        <v>40.683</v>
      </c>
      <c r="AD19" s="176">
        <v>1090.9</v>
      </c>
      <c r="AE19" s="177">
        <v>50.637</v>
      </c>
      <c r="AF19" s="178">
        <v>42.458</v>
      </c>
      <c r="AG19" s="176">
        <v>1063.5</v>
      </c>
      <c r="AH19" s="177">
        <v>49.475</v>
      </c>
      <c r="AI19" s="178">
        <v>38</v>
      </c>
      <c r="AJ19" s="180">
        <v>1162.1</v>
      </c>
      <c r="AK19" s="177">
        <v>52.555</v>
      </c>
      <c r="AL19" s="182">
        <v>40</v>
      </c>
      <c r="AM19" s="176">
        <v>1120.5</v>
      </c>
      <c r="AN19" s="177">
        <v>49.577</v>
      </c>
      <c r="AO19" s="178">
        <v>39.5</v>
      </c>
      <c r="AP19" s="176">
        <v>1150.5</v>
      </c>
      <c r="AQ19" s="177">
        <v>51.587</v>
      </c>
      <c r="AR19" s="178">
        <v>40.6</v>
      </c>
      <c r="AS19" s="176">
        <v>102.5</v>
      </c>
      <c r="AT19" s="177">
        <v>1.5</v>
      </c>
      <c r="AU19" s="178">
        <v>3.4</v>
      </c>
      <c r="AV19" s="180">
        <v>2</v>
      </c>
      <c r="AW19" s="177">
        <v>0</v>
      </c>
      <c r="AX19" s="182">
        <v>0.1</v>
      </c>
      <c r="AY19" s="176">
        <v>904.3</v>
      </c>
      <c r="AZ19" s="177">
        <v>38.862</v>
      </c>
      <c r="BA19" s="178">
        <v>33.2</v>
      </c>
      <c r="BB19" s="176">
        <v>796.3</v>
      </c>
      <c r="BC19" s="177">
        <v>36.005</v>
      </c>
      <c r="BD19" s="178">
        <v>28.046</v>
      </c>
      <c r="BE19" s="176">
        <v>848.6</v>
      </c>
      <c r="BF19" s="177">
        <v>39.378</v>
      </c>
      <c r="BG19" s="178">
        <v>32.2</v>
      </c>
      <c r="BH19" s="180">
        <v>969</v>
      </c>
      <c r="BI19" s="177">
        <v>45.292</v>
      </c>
      <c r="BJ19" s="182">
        <v>36.267</v>
      </c>
      <c r="BK19" s="176">
        <v>951.3</v>
      </c>
      <c r="BL19" s="177">
        <v>43.338</v>
      </c>
      <c r="BM19" s="178">
        <v>36.576</v>
      </c>
      <c r="BN19" s="176">
        <v>1167.5</v>
      </c>
      <c r="BO19" s="177">
        <v>52.51</v>
      </c>
      <c r="BP19" s="178">
        <v>40.84</v>
      </c>
      <c r="BQ19" s="180">
        <v>1118.1</v>
      </c>
      <c r="BR19" s="177">
        <v>50.139</v>
      </c>
      <c r="BS19" s="178">
        <v>38.83</v>
      </c>
      <c r="BT19" s="180">
        <v>1166.6</v>
      </c>
      <c r="BU19" s="177">
        <v>51.886</v>
      </c>
      <c r="BV19" s="182">
        <v>41.24</v>
      </c>
      <c r="BW19" s="176">
        <v>1101.9</v>
      </c>
      <c r="BX19" s="177">
        <v>49.453</v>
      </c>
      <c r="BY19" s="178">
        <v>41.445</v>
      </c>
      <c r="BZ19" s="176">
        <v>897.9</v>
      </c>
      <c r="CA19" s="177">
        <v>39</v>
      </c>
      <c r="CB19" s="178">
        <v>31.23</v>
      </c>
      <c r="CC19" s="183">
        <f>J19+M19+P19+S19+V19+Y19+AB19+AE19+AH19+AK19+AN19+AQ19+AT19+AW19+AZ19+BC19+BF19+BI19+BL19+BO19+BR19+BU19+BX19+CA19</f>
        <v>1019.9789999999999</v>
      </c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</row>
    <row r="20" spans="1:93" s="88" customFormat="1" ht="15" customHeight="1">
      <c r="A20" s="317"/>
      <c r="B20" s="357"/>
      <c r="C20" s="184" t="s">
        <v>47</v>
      </c>
      <c r="D20" s="185"/>
      <c r="E20" s="186" t="s">
        <v>18</v>
      </c>
      <c r="F20" s="187"/>
      <c r="G20" s="188"/>
      <c r="H20" s="175"/>
      <c r="I20" s="189">
        <v>0.2</v>
      </c>
      <c r="J20" s="190">
        <v>0</v>
      </c>
      <c r="K20" s="191">
        <v>5.1</v>
      </c>
      <c r="L20" s="192">
        <v>0.3</v>
      </c>
      <c r="M20" s="188">
        <v>0</v>
      </c>
      <c r="N20" s="193">
        <v>7.228</v>
      </c>
      <c r="O20" s="189">
        <v>0.3</v>
      </c>
      <c r="P20" s="190">
        <v>0</v>
      </c>
      <c r="Q20" s="191">
        <v>5.7</v>
      </c>
      <c r="R20" s="189">
        <v>0.3</v>
      </c>
      <c r="S20" s="190">
        <v>0</v>
      </c>
      <c r="T20" s="191">
        <v>6.3</v>
      </c>
      <c r="U20" s="189">
        <v>0.9</v>
      </c>
      <c r="V20" s="190">
        <v>0</v>
      </c>
      <c r="W20" s="191">
        <v>6.8</v>
      </c>
      <c r="X20" s="194">
        <v>0.2</v>
      </c>
      <c r="Y20" s="190">
        <v>0</v>
      </c>
      <c r="Z20" s="191">
        <v>8.194</v>
      </c>
      <c r="AA20" s="189">
        <v>0.3</v>
      </c>
      <c r="AB20" s="190">
        <v>0</v>
      </c>
      <c r="AC20" s="191">
        <v>7.6</v>
      </c>
      <c r="AD20" s="189">
        <v>0.2</v>
      </c>
      <c r="AE20" s="190">
        <v>0</v>
      </c>
      <c r="AF20" s="191">
        <v>5.8</v>
      </c>
      <c r="AG20" s="189">
        <v>0.2</v>
      </c>
      <c r="AH20" s="190">
        <v>0</v>
      </c>
      <c r="AI20" s="191">
        <v>8.307</v>
      </c>
      <c r="AJ20" s="194">
        <v>0.2</v>
      </c>
      <c r="AK20" s="190">
        <v>0</v>
      </c>
      <c r="AL20" s="195">
        <v>5</v>
      </c>
      <c r="AM20" s="189">
        <v>0.3</v>
      </c>
      <c r="AN20" s="190">
        <v>0</v>
      </c>
      <c r="AO20" s="191">
        <v>9.171</v>
      </c>
      <c r="AP20" s="189">
        <v>0.2</v>
      </c>
      <c r="AQ20" s="190">
        <v>0</v>
      </c>
      <c r="AR20" s="191">
        <v>5.583</v>
      </c>
      <c r="AS20" s="189">
        <v>0.2</v>
      </c>
      <c r="AT20" s="190">
        <v>0</v>
      </c>
      <c r="AU20" s="191">
        <v>4.9</v>
      </c>
      <c r="AV20" s="194">
        <v>0.2</v>
      </c>
      <c r="AW20" s="190">
        <v>0</v>
      </c>
      <c r="AX20" s="195">
        <v>4.9</v>
      </c>
      <c r="AY20" s="189">
        <v>0.3</v>
      </c>
      <c r="AZ20" s="190">
        <v>0</v>
      </c>
      <c r="BA20" s="191">
        <v>7.002</v>
      </c>
      <c r="BB20" s="189">
        <v>0.3</v>
      </c>
      <c r="BC20" s="190">
        <v>0</v>
      </c>
      <c r="BD20" s="191">
        <v>5.8</v>
      </c>
      <c r="BE20" s="189">
        <v>0.2</v>
      </c>
      <c r="BF20" s="190">
        <v>0</v>
      </c>
      <c r="BG20" s="191">
        <v>4.953</v>
      </c>
      <c r="BH20" s="194">
        <v>0.2</v>
      </c>
      <c r="BI20" s="190">
        <v>0</v>
      </c>
      <c r="BJ20" s="195">
        <v>5.5</v>
      </c>
      <c r="BK20" s="189">
        <v>213.6</v>
      </c>
      <c r="BL20" s="190">
        <v>0</v>
      </c>
      <c r="BM20" s="191">
        <v>4.7</v>
      </c>
      <c r="BN20" s="189">
        <v>0.275</v>
      </c>
      <c r="BO20" s="190">
        <v>0</v>
      </c>
      <c r="BP20" s="191">
        <v>5.642</v>
      </c>
      <c r="BQ20" s="194">
        <v>0.28</v>
      </c>
      <c r="BR20" s="190">
        <v>0</v>
      </c>
      <c r="BS20" s="191">
        <v>5.4</v>
      </c>
      <c r="BT20" s="194">
        <v>0.256</v>
      </c>
      <c r="BU20" s="190">
        <v>0</v>
      </c>
      <c r="BV20" s="195">
        <v>7.562</v>
      </c>
      <c r="BW20" s="189">
        <v>0.254</v>
      </c>
      <c r="BX20" s="190">
        <v>0</v>
      </c>
      <c r="BY20" s="191">
        <v>4.6</v>
      </c>
      <c r="BZ20" s="189">
        <v>0.275</v>
      </c>
      <c r="CA20" s="190">
        <v>0.224</v>
      </c>
      <c r="CB20" s="191">
        <v>6.7</v>
      </c>
      <c r="CC20" s="183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</row>
    <row r="21" spans="1:93" s="88" customFormat="1" ht="15.75" customHeight="1">
      <c r="A21" s="317"/>
      <c r="B21" s="357"/>
      <c r="C21" s="184" t="s">
        <v>48</v>
      </c>
      <c r="D21" s="185"/>
      <c r="E21" s="186" t="s">
        <v>33</v>
      </c>
      <c r="F21" s="187"/>
      <c r="G21" s="188"/>
      <c r="H21" s="175"/>
      <c r="I21" s="189">
        <v>1783.8</v>
      </c>
      <c r="J21" s="190">
        <v>1.3</v>
      </c>
      <c r="K21" s="191">
        <v>107.249</v>
      </c>
      <c r="L21" s="192">
        <v>996.5</v>
      </c>
      <c r="M21" s="188">
        <v>1.2</v>
      </c>
      <c r="N21" s="193">
        <v>87.4</v>
      </c>
      <c r="O21" s="189">
        <v>1.5</v>
      </c>
      <c r="P21" s="190">
        <v>1.2</v>
      </c>
      <c r="Q21" s="191">
        <v>79.6</v>
      </c>
      <c r="R21" s="189">
        <v>1349.3</v>
      </c>
      <c r="S21" s="190">
        <v>1.2</v>
      </c>
      <c r="T21" s="191">
        <v>81.7</v>
      </c>
      <c r="U21" s="189">
        <v>1371.8</v>
      </c>
      <c r="V21" s="190">
        <v>1.3</v>
      </c>
      <c r="W21" s="191">
        <v>83.7</v>
      </c>
      <c r="X21" s="194">
        <v>1333.7</v>
      </c>
      <c r="Y21" s="190">
        <v>1.2</v>
      </c>
      <c r="Z21" s="191">
        <v>80.8</v>
      </c>
      <c r="AA21" s="189">
        <v>1323.6</v>
      </c>
      <c r="AB21" s="190">
        <v>1.2</v>
      </c>
      <c r="AC21" s="191">
        <v>80.4</v>
      </c>
      <c r="AD21" s="189">
        <v>1335.9</v>
      </c>
      <c r="AE21" s="190">
        <v>1.2</v>
      </c>
      <c r="AF21" s="191">
        <v>80.4</v>
      </c>
      <c r="AG21" s="189">
        <v>1350.6</v>
      </c>
      <c r="AH21" s="190">
        <v>1.2</v>
      </c>
      <c r="AI21" s="191">
        <v>81.5</v>
      </c>
      <c r="AJ21" s="194">
        <v>1330.5</v>
      </c>
      <c r="AK21" s="190">
        <v>1.2</v>
      </c>
      <c r="AL21" s="195">
        <v>81.777</v>
      </c>
      <c r="AM21" s="189">
        <v>1310</v>
      </c>
      <c r="AN21" s="190">
        <v>1.2</v>
      </c>
      <c r="AO21" s="191">
        <v>78.2</v>
      </c>
      <c r="AP21" s="189">
        <v>1285.1</v>
      </c>
      <c r="AQ21" s="190">
        <v>1.2</v>
      </c>
      <c r="AR21" s="191">
        <v>77.8</v>
      </c>
      <c r="AS21" s="189">
        <v>1850</v>
      </c>
      <c r="AT21" s="190">
        <v>3.5</v>
      </c>
      <c r="AU21" s="191">
        <v>114.342</v>
      </c>
      <c r="AV21" s="194">
        <v>1955</v>
      </c>
      <c r="AW21" s="190">
        <v>0.744</v>
      </c>
      <c r="AX21" s="195">
        <v>117.109</v>
      </c>
      <c r="AY21" s="189">
        <v>1449</v>
      </c>
      <c r="AZ21" s="190">
        <v>1.4</v>
      </c>
      <c r="BA21" s="191">
        <v>86.8</v>
      </c>
      <c r="BB21" s="189">
        <v>1530.1</v>
      </c>
      <c r="BC21" s="190">
        <v>1.3</v>
      </c>
      <c r="BD21" s="191">
        <v>92.7</v>
      </c>
      <c r="BE21" s="189">
        <v>1461.6</v>
      </c>
      <c r="BF21" s="190">
        <v>1.2</v>
      </c>
      <c r="BG21" s="191">
        <v>88.5</v>
      </c>
      <c r="BH21" s="194">
        <v>1396.3</v>
      </c>
      <c r="BI21" s="190">
        <v>1.3</v>
      </c>
      <c r="BJ21" s="195">
        <v>84.4</v>
      </c>
      <c r="BK21" s="189">
        <v>1387.3</v>
      </c>
      <c r="BL21" s="190">
        <v>1.2</v>
      </c>
      <c r="BM21" s="191">
        <v>84.5</v>
      </c>
      <c r="BN21" s="189">
        <v>1305.2</v>
      </c>
      <c r="BO21" s="190">
        <v>1.166</v>
      </c>
      <c r="BP21" s="191">
        <v>77.23</v>
      </c>
      <c r="BQ21" s="194">
        <v>1348.8</v>
      </c>
      <c r="BR21" s="190">
        <v>1.208</v>
      </c>
      <c r="BS21" s="191">
        <v>83.21</v>
      </c>
      <c r="BT21" s="194">
        <v>1305.5</v>
      </c>
      <c r="BU21" s="190">
        <v>1.193</v>
      </c>
      <c r="BV21" s="195">
        <v>76.82</v>
      </c>
      <c r="BW21" s="189">
        <v>1341.5</v>
      </c>
      <c r="BX21" s="190">
        <v>1.227</v>
      </c>
      <c r="BY21" s="191">
        <v>78.76</v>
      </c>
      <c r="BZ21" s="189">
        <v>1468.4</v>
      </c>
      <c r="CA21" s="190">
        <v>1.23</v>
      </c>
      <c r="CB21" s="191">
        <v>86.11</v>
      </c>
      <c r="CC21" s="183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</row>
    <row r="22" spans="1:93" s="88" customFormat="1" ht="15" customHeight="1">
      <c r="A22" s="317"/>
      <c r="B22" s="357"/>
      <c r="C22" s="184" t="s">
        <v>49</v>
      </c>
      <c r="D22" s="185"/>
      <c r="E22" s="186" t="s">
        <v>42</v>
      </c>
      <c r="F22" s="187"/>
      <c r="G22" s="188"/>
      <c r="H22" s="175"/>
      <c r="I22" s="189">
        <v>807.1</v>
      </c>
      <c r="J22" s="190">
        <v>0.2</v>
      </c>
      <c r="K22" s="191">
        <v>-49.4</v>
      </c>
      <c r="L22" s="192">
        <v>812.3</v>
      </c>
      <c r="M22" s="188">
        <v>0.2</v>
      </c>
      <c r="N22" s="196">
        <v>-50</v>
      </c>
      <c r="O22" s="189">
        <v>820.1</v>
      </c>
      <c r="P22" s="190">
        <v>0.2</v>
      </c>
      <c r="Q22" s="191">
        <v>-45.571</v>
      </c>
      <c r="R22" s="189">
        <v>816.7</v>
      </c>
      <c r="S22" s="190">
        <v>0.2</v>
      </c>
      <c r="T22" s="191">
        <v>-47.258</v>
      </c>
      <c r="U22" s="189">
        <v>820.6</v>
      </c>
      <c r="V22" s="190">
        <v>0.18</v>
      </c>
      <c r="W22" s="191">
        <v>-47.648</v>
      </c>
      <c r="X22" s="194">
        <v>814.5</v>
      </c>
      <c r="Y22" s="190">
        <v>0.2</v>
      </c>
      <c r="Z22" s="197">
        <v>-49.8</v>
      </c>
      <c r="AA22" s="189">
        <v>813</v>
      </c>
      <c r="AB22" s="190">
        <v>0.2</v>
      </c>
      <c r="AC22" s="191">
        <v>-49.6</v>
      </c>
      <c r="AD22" s="189">
        <v>813.1</v>
      </c>
      <c r="AE22" s="190">
        <v>0.2</v>
      </c>
      <c r="AF22" s="191">
        <v>-49.6</v>
      </c>
      <c r="AG22" s="189">
        <v>811.9</v>
      </c>
      <c r="AH22" s="190">
        <v>0.2</v>
      </c>
      <c r="AI22" s="191">
        <v>-49.3</v>
      </c>
      <c r="AJ22" s="194">
        <v>814.2</v>
      </c>
      <c r="AK22" s="190">
        <v>0.2</v>
      </c>
      <c r="AL22" s="196">
        <v>-48.7</v>
      </c>
      <c r="AM22" s="189">
        <v>811.5</v>
      </c>
      <c r="AN22" s="190">
        <v>1.7</v>
      </c>
      <c r="AO22" s="191">
        <v>-48.8</v>
      </c>
      <c r="AP22" s="189">
        <v>804.5</v>
      </c>
      <c r="AQ22" s="190">
        <v>0.2</v>
      </c>
      <c r="AR22" s="191">
        <v>-48.5</v>
      </c>
      <c r="AS22" s="189">
        <v>805.1</v>
      </c>
      <c r="AT22" s="190">
        <v>0.2</v>
      </c>
      <c r="AU22" s="191">
        <v>-49.8</v>
      </c>
      <c r="AV22" s="194">
        <v>805</v>
      </c>
      <c r="AW22" s="190">
        <v>0.2</v>
      </c>
      <c r="AX22" s="196">
        <v>-50</v>
      </c>
      <c r="AY22" s="189">
        <v>810.5</v>
      </c>
      <c r="AZ22" s="190">
        <v>0.2</v>
      </c>
      <c r="BA22" s="191">
        <v>-49.1</v>
      </c>
      <c r="BB22" s="189">
        <v>810.7</v>
      </c>
      <c r="BC22" s="190">
        <v>0.2</v>
      </c>
      <c r="BD22" s="191">
        <v>-49.3</v>
      </c>
      <c r="BE22" s="189">
        <v>804.5</v>
      </c>
      <c r="BF22" s="190">
        <v>0.2</v>
      </c>
      <c r="BG22" s="191">
        <v>-49.1</v>
      </c>
      <c r="BH22" s="194">
        <v>805.6</v>
      </c>
      <c r="BI22" s="190">
        <v>0.2</v>
      </c>
      <c r="BJ22" s="195">
        <v>-48.9</v>
      </c>
      <c r="BK22" s="189">
        <v>802.6</v>
      </c>
      <c r="BL22" s="190">
        <v>0.2</v>
      </c>
      <c r="BM22" s="191">
        <v>-49.1</v>
      </c>
      <c r="BN22" s="189">
        <v>806.85</v>
      </c>
      <c r="BO22" s="190">
        <v>0.18</v>
      </c>
      <c r="BP22" s="191">
        <v>-45.118</v>
      </c>
      <c r="BQ22" s="194">
        <v>804.76</v>
      </c>
      <c r="BR22" s="190">
        <v>0.179</v>
      </c>
      <c r="BS22" s="191">
        <v>-49</v>
      </c>
      <c r="BT22" s="194">
        <v>797.05</v>
      </c>
      <c r="BU22" s="190">
        <v>0.179</v>
      </c>
      <c r="BV22" s="195">
        <v>-48.39</v>
      </c>
      <c r="BW22" s="189">
        <v>797.2</v>
      </c>
      <c r="BX22" s="190">
        <v>0.178</v>
      </c>
      <c r="BY22" s="191">
        <v>-48.05</v>
      </c>
      <c r="BZ22" s="189">
        <v>799.8</v>
      </c>
      <c r="CA22" s="190">
        <v>0.179</v>
      </c>
      <c r="CB22" s="191">
        <v>-48.19</v>
      </c>
      <c r="CC22" s="183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</row>
    <row r="23" spans="1:93" s="88" customFormat="1" ht="15" customHeight="1">
      <c r="A23" s="317"/>
      <c r="B23" s="357"/>
      <c r="C23" s="184" t="s">
        <v>50</v>
      </c>
      <c r="D23" s="185"/>
      <c r="E23" s="186" t="s">
        <v>17</v>
      </c>
      <c r="F23" s="187"/>
      <c r="G23" s="198"/>
      <c r="H23" s="193"/>
      <c r="I23" s="189">
        <v>1149.3</v>
      </c>
      <c r="J23" s="190">
        <v>0.2</v>
      </c>
      <c r="K23" s="191">
        <v>-70.2</v>
      </c>
      <c r="L23" s="194">
        <v>1155.5</v>
      </c>
      <c r="M23" s="188">
        <v>0.2</v>
      </c>
      <c r="N23" s="196">
        <v>-71</v>
      </c>
      <c r="O23" s="189">
        <v>1163.4</v>
      </c>
      <c r="P23" s="190">
        <v>0.2</v>
      </c>
      <c r="Q23" s="191">
        <v>-71.5</v>
      </c>
      <c r="R23" s="189">
        <v>1159.5</v>
      </c>
      <c r="S23" s="190">
        <v>0.2</v>
      </c>
      <c r="T23" s="191">
        <v>-71</v>
      </c>
      <c r="U23" s="189">
        <v>1165.1</v>
      </c>
      <c r="V23" s="190">
        <v>0.2</v>
      </c>
      <c r="W23" s="191">
        <v>-71.71</v>
      </c>
      <c r="X23" s="194">
        <v>1157.3</v>
      </c>
      <c r="Y23" s="190">
        <v>0.2</v>
      </c>
      <c r="Z23" s="197">
        <v>-70.9</v>
      </c>
      <c r="AA23" s="189">
        <v>1153.8</v>
      </c>
      <c r="AB23" s="190">
        <v>0.2</v>
      </c>
      <c r="AC23" s="191">
        <v>-70.6</v>
      </c>
      <c r="AD23" s="189">
        <v>1152.5</v>
      </c>
      <c r="AE23" s="190">
        <v>0.2</v>
      </c>
      <c r="AF23" s="191">
        <v>-70.1</v>
      </c>
      <c r="AG23" s="189">
        <v>1152.5</v>
      </c>
      <c r="AH23" s="190">
        <v>0.2</v>
      </c>
      <c r="AI23" s="191">
        <v>-70.2</v>
      </c>
      <c r="AJ23" s="194">
        <v>1146.5</v>
      </c>
      <c r="AK23" s="190">
        <v>0.2</v>
      </c>
      <c r="AL23" s="196">
        <v>-69.4</v>
      </c>
      <c r="AM23" s="189">
        <v>1150.1</v>
      </c>
      <c r="AN23" s="190">
        <v>0.2</v>
      </c>
      <c r="AO23" s="191">
        <v>-69.5</v>
      </c>
      <c r="AP23" s="189">
        <v>1140.1</v>
      </c>
      <c r="AQ23" s="190">
        <v>0.2</v>
      </c>
      <c r="AR23" s="191">
        <v>-67</v>
      </c>
      <c r="AS23" s="189">
        <v>1148.5</v>
      </c>
      <c r="AT23" s="190">
        <v>0.2</v>
      </c>
      <c r="AU23" s="191">
        <v>-70.8</v>
      </c>
      <c r="AV23" s="194">
        <v>1146.5</v>
      </c>
      <c r="AW23" s="190">
        <v>0.112</v>
      </c>
      <c r="AX23" s="196">
        <v>-71</v>
      </c>
      <c r="AY23" s="189">
        <v>1151</v>
      </c>
      <c r="AZ23" s="190">
        <v>0.3</v>
      </c>
      <c r="BA23" s="191">
        <v>-70</v>
      </c>
      <c r="BB23" s="189">
        <v>1150.3</v>
      </c>
      <c r="BC23" s="190">
        <v>0.3</v>
      </c>
      <c r="BD23" s="191">
        <v>-70.1</v>
      </c>
      <c r="BE23" s="189">
        <v>1144.4</v>
      </c>
      <c r="BF23" s="190">
        <v>0.3</v>
      </c>
      <c r="BG23" s="191">
        <v>-69.9</v>
      </c>
      <c r="BH23" s="194">
        <v>1145</v>
      </c>
      <c r="BI23" s="190">
        <v>0.2</v>
      </c>
      <c r="BJ23" s="195">
        <v>-69.7</v>
      </c>
      <c r="BK23" s="189">
        <v>1141.6</v>
      </c>
      <c r="BL23" s="190">
        <v>0.3</v>
      </c>
      <c r="BM23" s="191">
        <v>-69.9</v>
      </c>
      <c r="BN23" s="189">
        <v>1142.1</v>
      </c>
      <c r="BO23" s="190">
        <v>0.23</v>
      </c>
      <c r="BP23" s="191">
        <v>-69.81</v>
      </c>
      <c r="BQ23" s="194">
        <v>1143.9</v>
      </c>
      <c r="BR23" s="190">
        <v>0.236</v>
      </c>
      <c r="BS23" s="191">
        <v>-69.82</v>
      </c>
      <c r="BT23" s="194">
        <v>1132.8</v>
      </c>
      <c r="BU23" s="190">
        <v>0.23</v>
      </c>
      <c r="BV23" s="195">
        <v>-68.89</v>
      </c>
      <c r="BW23" s="189">
        <v>1130.5</v>
      </c>
      <c r="BX23" s="190">
        <v>0.23</v>
      </c>
      <c r="BY23" s="191">
        <v>-68.43</v>
      </c>
      <c r="BZ23" s="189">
        <v>1134.7</v>
      </c>
      <c r="CA23" s="190">
        <v>0.178</v>
      </c>
      <c r="CB23" s="191">
        <v>-68.44</v>
      </c>
      <c r="CC23" s="183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</row>
    <row r="24" spans="1:93" ht="16.5" customHeight="1">
      <c r="A24" s="317"/>
      <c r="B24" s="357"/>
      <c r="C24" s="199"/>
      <c r="D24" s="200"/>
      <c r="E24" s="201"/>
      <c r="F24" s="193"/>
      <c r="G24" s="198"/>
      <c r="H24" s="193"/>
      <c r="I24" s="202"/>
      <c r="J24" s="188"/>
      <c r="K24" s="203"/>
      <c r="L24" s="192"/>
      <c r="M24" s="188"/>
      <c r="N24" s="193"/>
      <c r="O24" s="189"/>
      <c r="P24" s="190"/>
      <c r="Q24" s="191"/>
      <c r="R24" s="189"/>
      <c r="S24" s="190"/>
      <c r="T24" s="191"/>
      <c r="U24" s="189"/>
      <c r="V24" s="190"/>
      <c r="W24" s="191"/>
      <c r="X24" s="194"/>
      <c r="Y24" s="190"/>
      <c r="Z24" s="191"/>
      <c r="AA24" s="189"/>
      <c r="AB24" s="190"/>
      <c r="AC24" s="191"/>
      <c r="AD24" s="189"/>
      <c r="AE24" s="190"/>
      <c r="AF24" s="191"/>
      <c r="AG24" s="204"/>
      <c r="AH24" s="190"/>
      <c r="AI24" s="205"/>
      <c r="AJ24" s="206"/>
      <c r="AK24" s="190"/>
      <c r="AL24" s="207"/>
      <c r="AM24" s="189"/>
      <c r="AN24" s="190"/>
      <c r="AO24" s="205"/>
      <c r="AP24" s="189"/>
      <c r="AQ24" s="190"/>
      <c r="AR24" s="191"/>
      <c r="AS24" s="204"/>
      <c r="AT24" s="190"/>
      <c r="AU24" s="205"/>
      <c r="AV24" s="206"/>
      <c r="AW24" s="190"/>
      <c r="AX24" s="207"/>
      <c r="AY24" s="204"/>
      <c r="AZ24" s="190"/>
      <c r="BA24" s="205"/>
      <c r="BB24" s="204"/>
      <c r="BC24" s="190"/>
      <c r="BD24" s="205"/>
      <c r="BE24" s="204"/>
      <c r="BF24" s="190"/>
      <c r="BG24" s="191"/>
      <c r="BH24" s="194"/>
      <c r="BI24" s="190"/>
      <c r="BJ24" s="195"/>
      <c r="BK24" s="189"/>
      <c r="BL24" s="190"/>
      <c r="BM24" s="191"/>
      <c r="BN24" s="189"/>
      <c r="BO24" s="190"/>
      <c r="BP24" s="191"/>
      <c r="BQ24" s="194"/>
      <c r="BR24" s="190"/>
      <c r="BS24" s="191"/>
      <c r="BT24" s="194"/>
      <c r="BU24" s="190"/>
      <c r="BV24" s="195"/>
      <c r="BW24" s="189"/>
      <c r="BX24" s="190"/>
      <c r="BY24" s="191"/>
      <c r="BZ24" s="189"/>
      <c r="CA24" s="190"/>
      <c r="CB24" s="191"/>
      <c r="CC24" s="183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</row>
    <row r="25" spans="1:93" s="84" customFormat="1" ht="15.75" customHeight="1">
      <c r="A25" s="317"/>
      <c r="B25" s="357"/>
      <c r="C25" s="208"/>
      <c r="D25" s="209" t="s">
        <v>43</v>
      </c>
      <c r="E25" s="210"/>
      <c r="F25" s="211"/>
      <c r="G25" s="212"/>
      <c r="H25" s="211"/>
      <c r="I25" s="213"/>
      <c r="J25" s="198">
        <f>SUM(J19:J23)</f>
        <v>14.555</v>
      </c>
      <c r="K25" s="214">
        <f>SUM(K19:K23)</f>
        <v>3.748999999999981</v>
      </c>
      <c r="L25" s="215"/>
      <c r="M25" s="198">
        <f>SUM(M19:M23)</f>
        <v>44.49300000000001</v>
      </c>
      <c r="N25" s="193">
        <f>SUM(N19:N23)</f>
        <v>7.128000000000014</v>
      </c>
      <c r="O25" s="213"/>
      <c r="P25" s="198">
        <f>SUM(P19:P23)</f>
        <v>55.33400000000001</v>
      </c>
      <c r="Q25" s="203">
        <f>SUM(Q19:Q23)</f>
        <v>9.028999999999996</v>
      </c>
      <c r="R25" s="213"/>
      <c r="S25" s="198">
        <f>SUM(S19:S23)</f>
        <v>53.522000000000006</v>
      </c>
      <c r="T25" s="216">
        <f>SUM(T19:T23)</f>
        <v>8.641999999999996</v>
      </c>
      <c r="U25" s="213"/>
      <c r="V25" s="198">
        <f>SUM(V19:V23)</f>
        <v>52.68</v>
      </c>
      <c r="W25" s="216">
        <f>SUM(W19:W23)</f>
        <v>8.64200000000001</v>
      </c>
      <c r="X25" s="215"/>
      <c r="Y25" s="198">
        <f>SUM(Y19:Y23)</f>
        <v>55.58100000000001</v>
      </c>
      <c r="Z25" s="203">
        <f>SUM(Z19:Z23)</f>
        <v>8.694000000000003</v>
      </c>
      <c r="AA25" s="213"/>
      <c r="AB25" s="198">
        <f>SUM(AB19:AB23)</f>
        <v>54.00000000000001</v>
      </c>
      <c r="AC25" s="203">
        <f>SUM(AC19:AC23)</f>
        <v>8.483000000000004</v>
      </c>
      <c r="AD25" s="213"/>
      <c r="AE25" s="198">
        <f>SUM(AE19:AE23)</f>
        <v>52.23700000000001</v>
      </c>
      <c r="AF25" s="216">
        <f>SUM(AF19:AF23)</f>
        <v>8.958000000000027</v>
      </c>
      <c r="AG25" s="213"/>
      <c r="AH25" s="198">
        <f>SUM(AH19:AH23)</f>
        <v>51.07500000000001</v>
      </c>
      <c r="AI25" s="149">
        <f>SUM(AI19:AI23)</f>
        <v>8.307000000000002</v>
      </c>
      <c r="AJ25" s="215"/>
      <c r="AK25" s="198">
        <f>SUM(AK19:AK23)</f>
        <v>54.15500000000001</v>
      </c>
      <c r="AL25" s="217">
        <f>SUM(AL19:AL23)</f>
        <v>8.676999999999992</v>
      </c>
      <c r="AM25" s="213"/>
      <c r="AN25" s="198">
        <f>SUM(AN19:AN23)</f>
        <v>52.67700000000001</v>
      </c>
      <c r="AO25" s="218">
        <f>SUM(AO19:AO23)</f>
        <v>8.571000000000012</v>
      </c>
      <c r="AP25" s="213"/>
      <c r="AQ25" s="198">
        <f>SUM(AQ19:AQ23)</f>
        <v>53.18700000000001</v>
      </c>
      <c r="AR25" s="149">
        <f>SUM(AR19:AR23)</f>
        <v>8.483000000000004</v>
      </c>
      <c r="AS25" s="213"/>
      <c r="AT25" s="198">
        <f>SUM(AT19:AT23)</f>
        <v>5.4</v>
      </c>
      <c r="AU25" s="149">
        <f>SUM(AU19:AU23)</f>
        <v>2.0420000000000016</v>
      </c>
      <c r="AV25" s="215"/>
      <c r="AW25" s="198">
        <f>SUM(AW19:AW23)</f>
        <v>1.056</v>
      </c>
      <c r="AX25" s="217">
        <f>SUM(AX19:AX23)</f>
        <v>1.1089999999999947</v>
      </c>
      <c r="AY25" s="213"/>
      <c r="AZ25" s="198">
        <f>SUM(AZ19:AZ23)</f>
        <v>40.762</v>
      </c>
      <c r="BA25" s="218">
        <f>SUM(BA19:BA23)</f>
        <v>7.902000000000015</v>
      </c>
      <c r="BB25" s="213"/>
      <c r="BC25" s="198">
        <f>SUM(BC19:BC23)</f>
        <v>37.805</v>
      </c>
      <c r="BD25" s="149">
        <f>SUM(BD19:BD23)</f>
        <v>7.146000000000001</v>
      </c>
      <c r="BE25" s="213"/>
      <c r="BF25" s="198">
        <f>SUM(BF19:BF23)</f>
        <v>41.078</v>
      </c>
      <c r="BG25" s="149">
        <f>SUM(BG19:BG23)</f>
        <v>6.652999999999992</v>
      </c>
      <c r="BH25" s="192"/>
      <c r="BI25" s="198">
        <f>SUM(BI19:BI23)</f>
        <v>46.992000000000004</v>
      </c>
      <c r="BJ25" s="193">
        <f>SUM(BJ19:BJ23)</f>
        <v>7.566999999999993</v>
      </c>
      <c r="BK25" s="202"/>
      <c r="BL25" s="198">
        <f>SUM(BL19:BL23)</f>
        <v>45.038000000000004</v>
      </c>
      <c r="BM25" s="203">
        <f>SUM(BM19:BM23)</f>
        <v>6.7760000000000105</v>
      </c>
      <c r="BN25" s="202"/>
      <c r="BO25" s="198">
        <f>SUM(BO19:BO23)</f>
        <v>54.08599999999999</v>
      </c>
      <c r="BP25" s="216">
        <f>SUM(BP19:BP23)</f>
        <v>8.78400000000002</v>
      </c>
      <c r="BQ25" s="192"/>
      <c r="BR25" s="198">
        <f>SUM(BR19:BR23)</f>
        <v>51.762</v>
      </c>
      <c r="BS25" s="216">
        <f>SUM(BS19:BS23)</f>
        <v>8.620000000000005</v>
      </c>
      <c r="BT25" s="192"/>
      <c r="BU25" s="198">
        <f>SUM(BU19:BU23)</f>
        <v>53.488</v>
      </c>
      <c r="BV25" s="193">
        <f>SUM(BV19:BV23)</f>
        <v>8.341999999999985</v>
      </c>
      <c r="BW25" s="202"/>
      <c r="BX25" s="198">
        <f>SUM(BX19:BX23)</f>
        <v>51.087999999999994</v>
      </c>
      <c r="BY25" s="203">
        <f>SUM(BY19:BY23)</f>
        <v>8.325000000000003</v>
      </c>
      <c r="BZ25" s="202"/>
      <c r="CA25" s="198">
        <f>SUM(CA19:CA23)</f>
        <v>40.81099999999999</v>
      </c>
      <c r="CB25" s="216">
        <f>SUM(CB19:CB23)</f>
        <v>7.409999999999997</v>
      </c>
      <c r="CC25" s="183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</row>
    <row r="26" spans="1:93" ht="14.25" customHeight="1">
      <c r="A26" s="317"/>
      <c r="B26" s="357"/>
      <c r="C26" s="220"/>
      <c r="D26" s="221"/>
      <c r="E26" s="222"/>
      <c r="F26" s="193"/>
      <c r="G26" s="198"/>
      <c r="H26" s="193"/>
      <c r="I26" s="202"/>
      <c r="J26" s="188"/>
      <c r="K26" s="203"/>
      <c r="L26" s="192"/>
      <c r="M26" s="188"/>
      <c r="N26" s="193"/>
      <c r="O26" s="202"/>
      <c r="P26" s="188"/>
      <c r="Q26" s="203"/>
      <c r="R26" s="202"/>
      <c r="S26" s="188"/>
      <c r="T26" s="203"/>
      <c r="U26" s="202"/>
      <c r="V26" s="188"/>
      <c r="W26" s="203"/>
      <c r="X26" s="192"/>
      <c r="Y26" s="188"/>
      <c r="Z26" s="203"/>
      <c r="AA26" s="202"/>
      <c r="AB26" s="188"/>
      <c r="AC26" s="203"/>
      <c r="AD26" s="202"/>
      <c r="AE26" s="188"/>
      <c r="AF26" s="203"/>
      <c r="AG26" s="223"/>
      <c r="AH26" s="188"/>
      <c r="AI26" s="218"/>
      <c r="AJ26" s="224"/>
      <c r="AK26" s="188"/>
      <c r="AL26" s="217"/>
      <c r="AM26" s="202"/>
      <c r="AN26" s="188"/>
      <c r="AO26" s="218"/>
      <c r="AP26" s="223"/>
      <c r="AQ26" s="188"/>
      <c r="AR26" s="218"/>
      <c r="AS26" s="223"/>
      <c r="AT26" s="188"/>
      <c r="AU26" s="218"/>
      <c r="AV26" s="224"/>
      <c r="AW26" s="188"/>
      <c r="AX26" s="217"/>
      <c r="AY26" s="223"/>
      <c r="AZ26" s="188"/>
      <c r="BA26" s="218"/>
      <c r="BB26" s="223"/>
      <c r="BC26" s="188"/>
      <c r="BD26" s="218"/>
      <c r="BE26" s="223"/>
      <c r="BF26" s="188"/>
      <c r="BG26" s="218"/>
      <c r="BH26" s="224"/>
      <c r="BI26" s="188"/>
      <c r="BJ26" s="217"/>
      <c r="BK26" s="223"/>
      <c r="BL26" s="188"/>
      <c r="BM26" s="203"/>
      <c r="BN26" s="223"/>
      <c r="BO26" s="188"/>
      <c r="BP26" s="218"/>
      <c r="BQ26" s="224"/>
      <c r="BR26" s="188"/>
      <c r="BS26" s="218"/>
      <c r="BT26" s="224"/>
      <c r="BU26" s="188"/>
      <c r="BV26" s="217"/>
      <c r="BW26" s="202"/>
      <c r="BX26" s="188"/>
      <c r="BY26" s="203"/>
      <c r="BZ26" s="223"/>
      <c r="CA26" s="188"/>
      <c r="CB26" s="218"/>
      <c r="CC26" s="183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</row>
    <row r="27" spans="1:93" ht="14.25" customHeight="1" thickBot="1">
      <c r="A27" s="317"/>
      <c r="B27" s="357"/>
      <c r="C27" s="225"/>
      <c r="D27" s="226"/>
      <c r="E27" s="222"/>
      <c r="F27" s="248"/>
      <c r="G27" s="247"/>
      <c r="H27" s="248"/>
      <c r="I27" s="304"/>
      <c r="J27" s="113"/>
      <c r="K27" s="305"/>
      <c r="L27" s="242"/>
      <c r="M27" s="113"/>
      <c r="N27" s="248"/>
      <c r="O27" s="304"/>
      <c r="P27" s="113"/>
      <c r="Q27" s="305"/>
      <c r="R27" s="304"/>
      <c r="S27" s="113"/>
      <c r="T27" s="305"/>
      <c r="U27" s="304"/>
      <c r="V27" s="113"/>
      <c r="W27" s="305"/>
      <c r="X27" s="242"/>
      <c r="Y27" s="113"/>
      <c r="Z27" s="305"/>
      <c r="AA27" s="304"/>
      <c r="AB27" s="113"/>
      <c r="AC27" s="305"/>
      <c r="AD27" s="304"/>
      <c r="AE27" s="113"/>
      <c r="AF27" s="305"/>
      <c r="AG27" s="241"/>
      <c r="AH27" s="113"/>
      <c r="AI27" s="243"/>
      <c r="AJ27" s="169"/>
      <c r="AK27" s="113"/>
      <c r="AL27" s="170"/>
      <c r="AM27" s="304"/>
      <c r="AN27" s="113"/>
      <c r="AO27" s="243"/>
      <c r="AP27" s="241"/>
      <c r="AQ27" s="113"/>
      <c r="AR27" s="243"/>
      <c r="AS27" s="241"/>
      <c r="AT27" s="113"/>
      <c r="AU27" s="243"/>
      <c r="AV27" s="169"/>
      <c r="AW27" s="113"/>
      <c r="AX27" s="170"/>
      <c r="AY27" s="241"/>
      <c r="AZ27" s="113"/>
      <c r="BA27" s="243"/>
      <c r="BB27" s="241"/>
      <c r="BC27" s="113"/>
      <c r="BD27" s="243"/>
      <c r="BE27" s="241"/>
      <c r="BF27" s="113"/>
      <c r="BG27" s="243"/>
      <c r="BH27" s="169"/>
      <c r="BI27" s="113"/>
      <c r="BJ27" s="170"/>
      <c r="BK27" s="241"/>
      <c r="BL27" s="113"/>
      <c r="BM27" s="243"/>
      <c r="BN27" s="241"/>
      <c r="BO27" s="113"/>
      <c r="BP27" s="243"/>
      <c r="BQ27" s="169"/>
      <c r="BR27" s="113"/>
      <c r="BS27" s="243"/>
      <c r="BT27" s="169"/>
      <c r="BU27" s="113"/>
      <c r="BV27" s="170"/>
      <c r="BW27" s="304"/>
      <c r="BX27" s="113"/>
      <c r="BY27" s="243"/>
      <c r="BZ27" s="241"/>
      <c r="CA27" s="113"/>
      <c r="CB27" s="243"/>
      <c r="CC27" s="183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</row>
    <row r="28" spans="1:93" s="88" customFormat="1" ht="14.25" customHeight="1">
      <c r="A28" s="317"/>
      <c r="B28" s="357"/>
      <c r="C28" s="171" t="s">
        <v>117</v>
      </c>
      <c r="D28" s="172"/>
      <c r="E28" s="173" t="s">
        <v>42</v>
      </c>
      <c r="F28" s="175"/>
      <c r="G28" s="188"/>
      <c r="H28" s="175"/>
      <c r="I28" s="301">
        <v>375.3</v>
      </c>
      <c r="J28" s="190">
        <v>4.963</v>
      </c>
      <c r="K28" s="302">
        <v>2.042</v>
      </c>
      <c r="L28" s="303">
        <v>18.7</v>
      </c>
      <c r="M28" s="188">
        <v>0.22</v>
      </c>
      <c r="N28" s="175">
        <v>0</v>
      </c>
      <c r="O28" s="301">
        <v>438.1</v>
      </c>
      <c r="P28" s="188">
        <v>5.526</v>
      </c>
      <c r="Q28" s="302">
        <v>0.843</v>
      </c>
      <c r="R28" s="301">
        <v>663.1</v>
      </c>
      <c r="S28" s="188">
        <v>8.395</v>
      </c>
      <c r="T28" s="302">
        <v>3.5</v>
      </c>
      <c r="U28" s="301">
        <v>209.9</v>
      </c>
      <c r="V28" s="188">
        <v>2.7</v>
      </c>
      <c r="W28" s="302">
        <v>0.8</v>
      </c>
      <c r="X28" s="303">
        <v>624.9</v>
      </c>
      <c r="Y28" s="188">
        <v>8.114</v>
      </c>
      <c r="Z28" s="302">
        <v>1.9</v>
      </c>
      <c r="AA28" s="301">
        <v>559.8</v>
      </c>
      <c r="AB28" s="188">
        <v>7.374</v>
      </c>
      <c r="AC28" s="302">
        <v>1.6</v>
      </c>
      <c r="AD28" s="301">
        <v>391.9</v>
      </c>
      <c r="AE28" s="188">
        <v>4.946</v>
      </c>
      <c r="AF28" s="302">
        <v>1.794</v>
      </c>
      <c r="AG28" s="301">
        <v>337</v>
      </c>
      <c r="AH28" s="188">
        <v>4.338</v>
      </c>
      <c r="AI28" s="302">
        <v>1</v>
      </c>
      <c r="AJ28" s="303">
        <v>405.5</v>
      </c>
      <c r="AK28" s="188">
        <v>4.849</v>
      </c>
      <c r="AL28" s="175">
        <v>1.04</v>
      </c>
      <c r="AM28" s="301">
        <v>268</v>
      </c>
      <c r="AN28" s="188">
        <v>3.4</v>
      </c>
      <c r="AO28" s="302">
        <v>0.94</v>
      </c>
      <c r="AP28" s="301">
        <v>491.1</v>
      </c>
      <c r="AQ28" s="188">
        <v>5.764</v>
      </c>
      <c r="AR28" s="302">
        <v>3.282</v>
      </c>
      <c r="AS28" s="301">
        <v>380.7</v>
      </c>
      <c r="AT28" s="188">
        <v>5.06</v>
      </c>
      <c r="AU28" s="302">
        <v>1</v>
      </c>
      <c r="AV28" s="303">
        <v>35.4</v>
      </c>
      <c r="AW28" s="188">
        <v>0.44</v>
      </c>
      <c r="AX28" s="175">
        <v>0.1</v>
      </c>
      <c r="AY28" s="301">
        <v>6.9</v>
      </c>
      <c r="AZ28" s="188">
        <v>0.053</v>
      </c>
      <c r="BA28" s="302">
        <v>0.1</v>
      </c>
      <c r="BB28" s="301">
        <v>16.1</v>
      </c>
      <c r="BC28" s="188">
        <v>0.141</v>
      </c>
      <c r="BD28" s="302">
        <v>0</v>
      </c>
      <c r="BE28" s="301">
        <v>753.9</v>
      </c>
      <c r="BF28" s="188">
        <v>10</v>
      </c>
      <c r="BG28" s="302">
        <v>2.277</v>
      </c>
      <c r="BH28" s="303">
        <v>716.4</v>
      </c>
      <c r="BI28" s="188">
        <v>9.5</v>
      </c>
      <c r="BJ28" s="175">
        <v>2.28</v>
      </c>
      <c r="BK28" s="301">
        <v>608.8</v>
      </c>
      <c r="BL28" s="188">
        <v>7.7</v>
      </c>
      <c r="BM28" s="302">
        <v>2.112</v>
      </c>
      <c r="BN28" s="301">
        <v>619.06</v>
      </c>
      <c r="BO28" s="188">
        <v>7.97</v>
      </c>
      <c r="BP28" s="302">
        <v>2.101</v>
      </c>
      <c r="BQ28" s="303">
        <v>544.2</v>
      </c>
      <c r="BR28" s="188">
        <v>6.527</v>
      </c>
      <c r="BS28" s="302">
        <v>2</v>
      </c>
      <c r="BT28" s="303">
        <v>853.1</v>
      </c>
      <c r="BU28" s="188">
        <v>10.549</v>
      </c>
      <c r="BV28" s="175">
        <v>4.204</v>
      </c>
      <c r="BW28" s="301">
        <v>780.6</v>
      </c>
      <c r="BX28" s="188">
        <v>9.977</v>
      </c>
      <c r="BY28" s="302">
        <v>2.9</v>
      </c>
      <c r="BZ28" s="301">
        <v>700.2</v>
      </c>
      <c r="CA28" s="188">
        <v>8.859</v>
      </c>
      <c r="CB28" s="302">
        <v>2.6</v>
      </c>
      <c r="CC28" s="183">
        <f>J28+M28+P28+S28+V28+Y28+AB28+AE28+AH28+AK28+AN28+AQ28+AT28+AW28+AZ28+BC28+BF28+BI28+BL28+BO28+BR28+BU28+BX28+CA28</f>
        <v>137.365</v>
      </c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</row>
    <row r="29" spans="1:93" s="88" customFormat="1" ht="15" customHeight="1">
      <c r="A29" s="317"/>
      <c r="B29" s="357"/>
      <c r="C29" s="184" t="s">
        <v>49</v>
      </c>
      <c r="D29" s="185"/>
      <c r="E29" s="186" t="s">
        <v>33</v>
      </c>
      <c r="F29" s="193"/>
      <c r="G29" s="198"/>
      <c r="H29" s="193"/>
      <c r="I29" s="202">
        <v>372.2</v>
      </c>
      <c r="J29" s="190">
        <v>0</v>
      </c>
      <c r="K29" s="203">
        <v>0</v>
      </c>
      <c r="L29" s="192">
        <v>380.9</v>
      </c>
      <c r="M29" s="188">
        <v>0</v>
      </c>
      <c r="N29" s="193">
        <v>0.062</v>
      </c>
      <c r="O29" s="202">
        <v>375.7</v>
      </c>
      <c r="P29" s="188">
        <v>0</v>
      </c>
      <c r="Q29" s="203">
        <v>1.7</v>
      </c>
      <c r="R29" s="202">
        <v>370</v>
      </c>
      <c r="S29" s="188">
        <v>0</v>
      </c>
      <c r="T29" s="203">
        <v>0.627</v>
      </c>
      <c r="U29" s="202">
        <v>380.2</v>
      </c>
      <c r="V29" s="188">
        <v>0</v>
      </c>
      <c r="W29" s="203">
        <v>0.37</v>
      </c>
      <c r="X29" s="192">
        <v>370.9</v>
      </c>
      <c r="Y29" s="188">
        <v>0</v>
      </c>
      <c r="Z29" s="203">
        <v>1.902</v>
      </c>
      <c r="AA29" s="202">
        <v>372.2</v>
      </c>
      <c r="AB29" s="188">
        <v>0</v>
      </c>
      <c r="AC29" s="203">
        <v>1.506</v>
      </c>
      <c r="AD29" s="202">
        <v>373.3</v>
      </c>
      <c r="AE29" s="188">
        <v>0</v>
      </c>
      <c r="AF29" s="203">
        <v>0.6</v>
      </c>
      <c r="AG29" s="202">
        <v>374.3</v>
      </c>
      <c r="AH29" s="188">
        <v>0</v>
      </c>
      <c r="AI29" s="203">
        <v>0.927</v>
      </c>
      <c r="AJ29" s="192">
        <v>371</v>
      </c>
      <c r="AK29" s="188">
        <v>0</v>
      </c>
      <c r="AL29" s="193">
        <v>1.5</v>
      </c>
      <c r="AM29" s="202">
        <v>374.1</v>
      </c>
      <c r="AN29" s="188">
        <v>0</v>
      </c>
      <c r="AO29" s="203">
        <v>0.6</v>
      </c>
      <c r="AP29" s="202">
        <v>368.4</v>
      </c>
      <c r="AQ29" s="188">
        <v>0</v>
      </c>
      <c r="AR29" s="203">
        <v>0</v>
      </c>
      <c r="AS29" s="202">
        <v>373.7</v>
      </c>
      <c r="AT29" s="188">
        <v>0</v>
      </c>
      <c r="AU29" s="203">
        <v>0.927</v>
      </c>
      <c r="AV29" s="192">
        <v>379.5</v>
      </c>
      <c r="AW29" s="188">
        <v>0</v>
      </c>
      <c r="AX29" s="193">
        <v>0.032</v>
      </c>
      <c r="AY29" s="202">
        <v>379.9</v>
      </c>
      <c r="AZ29" s="188">
        <v>0</v>
      </c>
      <c r="BA29" s="203">
        <v>0</v>
      </c>
      <c r="BB29" s="202">
        <v>380.4</v>
      </c>
      <c r="BC29" s="188">
        <v>0</v>
      </c>
      <c r="BD29" s="203">
        <v>0.035</v>
      </c>
      <c r="BE29" s="202">
        <v>367.4</v>
      </c>
      <c r="BF29" s="188">
        <v>0.006</v>
      </c>
      <c r="BG29" s="203">
        <v>2</v>
      </c>
      <c r="BH29" s="192">
        <v>367.4</v>
      </c>
      <c r="BI29" s="188">
        <v>0.039</v>
      </c>
      <c r="BJ29" s="193">
        <v>2.27</v>
      </c>
      <c r="BK29" s="202">
        <v>368.9</v>
      </c>
      <c r="BL29" s="188">
        <v>0.026</v>
      </c>
      <c r="BM29" s="203">
        <v>2.112</v>
      </c>
      <c r="BN29" s="202">
        <v>369.31</v>
      </c>
      <c r="BO29" s="188">
        <v>0.082</v>
      </c>
      <c r="BP29" s="203">
        <v>2</v>
      </c>
      <c r="BQ29" s="192">
        <v>370.12</v>
      </c>
      <c r="BR29" s="188">
        <v>0.02</v>
      </c>
      <c r="BS29" s="203">
        <v>1.634</v>
      </c>
      <c r="BT29" s="192">
        <v>362.7</v>
      </c>
      <c r="BU29" s="188">
        <v>0.02</v>
      </c>
      <c r="BV29" s="193">
        <v>2</v>
      </c>
      <c r="BW29" s="202">
        <v>362.9</v>
      </c>
      <c r="BX29" s="188">
        <v>0.02</v>
      </c>
      <c r="BY29" s="203">
        <v>2.046</v>
      </c>
      <c r="BZ29" s="202">
        <v>364.65</v>
      </c>
      <c r="CA29" s="188">
        <v>0.02</v>
      </c>
      <c r="CB29" s="203">
        <v>2.082</v>
      </c>
      <c r="CC29" s="183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</row>
    <row r="30" spans="1:93" ht="15.75" customHeight="1">
      <c r="A30" s="317"/>
      <c r="B30" s="357"/>
      <c r="C30" s="199"/>
      <c r="D30" s="200"/>
      <c r="E30" s="227"/>
      <c r="F30" s="217"/>
      <c r="G30" s="228"/>
      <c r="H30" s="217"/>
      <c r="I30" s="223"/>
      <c r="J30" s="188"/>
      <c r="K30" s="218"/>
      <c r="L30" s="224"/>
      <c r="M30" s="188"/>
      <c r="N30" s="217"/>
      <c r="O30" s="223"/>
      <c r="P30" s="188"/>
      <c r="Q30" s="218"/>
      <c r="R30" s="223"/>
      <c r="S30" s="188"/>
      <c r="T30" s="218"/>
      <c r="U30" s="223"/>
      <c r="V30" s="188"/>
      <c r="W30" s="218"/>
      <c r="X30" s="224"/>
      <c r="Y30" s="188"/>
      <c r="Z30" s="218"/>
      <c r="AA30" s="202"/>
      <c r="AB30" s="188"/>
      <c r="AC30" s="203"/>
      <c r="AD30" s="223"/>
      <c r="AE30" s="188"/>
      <c r="AF30" s="218"/>
      <c r="AG30" s="223"/>
      <c r="AH30" s="188"/>
      <c r="AI30" s="218"/>
      <c r="AJ30" s="192"/>
      <c r="AK30" s="188"/>
      <c r="AL30" s="193"/>
      <c r="AM30" s="223"/>
      <c r="AN30" s="188"/>
      <c r="AO30" s="218"/>
      <c r="AP30" s="223"/>
      <c r="AQ30" s="188"/>
      <c r="AR30" s="218"/>
      <c r="AS30" s="223"/>
      <c r="AT30" s="188"/>
      <c r="AU30" s="218"/>
      <c r="AV30" s="224"/>
      <c r="AW30" s="188"/>
      <c r="AX30" s="217"/>
      <c r="AY30" s="202"/>
      <c r="AZ30" s="188"/>
      <c r="BA30" s="203"/>
      <c r="BB30" s="223"/>
      <c r="BC30" s="188"/>
      <c r="BD30" s="218"/>
      <c r="BE30" s="202"/>
      <c r="BF30" s="188"/>
      <c r="BG30" s="203"/>
      <c r="BH30" s="192"/>
      <c r="BI30" s="188"/>
      <c r="BJ30" s="193"/>
      <c r="BK30" s="202"/>
      <c r="BL30" s="188"/>
      <c r="BM30" s="203"/>
      <c r="BN30" s="202"/>
      <c r="BO30" s="188"/>
      <c r="BP30" s="203"/>
      <c r="BQ30" s="192"/>
      <c r="BR30" s="188"/>
      <c r="BS30" s="203"/>
      <c r="BT30" s="192"/>
      <c r="BU30" s="188"/>
      <c r="BV30" s="193"/>
      <c r="BW30" s="202"/>
      <c r="BX30" s="188"/>
      <c r="BY30" s="203"/>
      <c r="BZ30" s="202"/>
      <c r="CA30" s="188"/>
      <c r="CB30" s="203"/>
      <c r="CC30" s="183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</row>
    <row r="31" spans="1:93" s="84" customFormat="1" ht="14.25" customHeight="1">
      <c r="A31" s="317"/>
      <c r="B31" s="357"/>
      <c r="C31" s="208"/>
      <c r="D31" s="209" t="s">
        <v>43</v>
      </c>
      <c r="E31" s="229"/>
      <c r="F31" s="211"/>
      <c r="G31" s="212"/>
      <c r="H31" s="211"/>
      <c r="I31" s="213"/>
      <c r="J31" s="188">
        <f>SUM(J28:J29)</f>
        <v>4.963</v>
      </c>
      <c r="K31" s="218">
        <f>SUM(K28:K29)</f>
        <v>2.042</v>
      </c>
      <c r="L31" s="213"/>
      <c r="M31" s="188">
        <f>SUM(M28:M29)</f>
        <v>0.22</v>
      </c>
      <c r="N31" s="218">
        <f>SUM(N28:N29)</f>
        <v>0.062</v>
      </c>
      <c r="O31" s="213"/>
      <c r="P31" s="188">
        <f>SUM(P28:P29)</f>
        <v>5.526</v>
      </c>
      <c r="Q31" s="218">
        <f>SUM(Q28:Q29)</f>
        <v>2.543</v>
      </c>
      <c r="R31" s="213"/>
      <c r="S31" s="188">
        <f>SUM(S28:S29)</f>
        <v>8.395</v>
      </c>
      <c r="T31" s="218">
        <f>SUM(T28:T29)</f>
        <v>4.127</v>
      </c>
      <c r="U31" s="230"/>
      <c r="V31" s="198">
        <f>SUM(V28:V29)</f>
        <v>2.7</v>
      </c>
      <c r="W31" s="218">
        <f>SUM(W28:W29)</f>
        <v>1.17</v>
      </c>
      <c r="X31" s="230"/>
      <c r="Y31" s="188">
        <f>SUM(Y28:Y29)</f>
        <v>8.114</v>
      </c>
      <c r="Z31" s="218">
        <f>SUM(Z28:Z29)</f>
        <v>3.8019999999999996</v>
      </c>
      <c r="AA31" s="230"/>
      <c r="AB31" s="188">
        <f>SUM(AB28:AB29)</f>
        <v>7.374</v>
      </c>
      <c r="AC31" s="218">
        <f>SUM(AC28:AC29)</f>
        <v>3.106</v>
      </c>
      <c r="AD31" s="230"/>
      <c r="AE31" s="188">
        <f>SUM(AE28:AE29)</f>
        <v>4.946</v>
      </c>
      <c r="AF31" s="218">
        <f>SUM(AF28:AF29)</f>
        <v>2.394</v>
      </c>
      <c r="AG31" s="230"/>
      <c r="AH31" s="188">
        <f>SUM(AH28:AH29)</f>
        <v>4.338</v>
      </c>
      <c r="AI31" s="218">
        <f>SUM(AI28:AI29)</f>
        <v>1.927</v>
      </c>
      <c r="AJ31" s="230"/>
      <c r="AK31" s="188">
        <f>SUM(AK28:AK29)</f>
        <v>4.849</v>
      </c>
      <c r="AL31" s="218">
        <f>SUM(AL28:AL29)</f>
        <v>2.54</v>
      </c>
      <c r="AM31" s="230"/>
      <c r="AN31" s="188">
        <f>SUM(AN28:AN29)</f>
        <v>3.4</v>
      </c>
      <c r="AO31" s="218">
        <f>SUM(AO28:AO29)</f>
        <v>1.54</v>
      </c>
      <c r="AP31" s="230"/>
      <c r="AQ31" s="188">
        <f>SUM(AQ28:AQ29)</f>
        <v>5.764</v>
      </c>
      <c r="AR31" s="218">
        <f>SUM(AR28:AR29)</f>
        <v>3.282</v>
      </c>
      <c r="AS31" s="230"/>
      <c r="AT31" s="188">
        <f>SUM(AT28:AT29)</f>
        <v>5.06</v>
      </c>
      <c r="AU31" s="218">
        <f>SUM(AU28:AU29)</f>
        <v>1.927</v>
      </c>
      <c r="AV31" s="230"/>
      <c r="AW31" s="188">
        <f>SUM(AW28:AW29)</f>
        <v>0.44</v>
      </c>
      <c r="AX31" s="218">
        <f>SUM(AX28:AX29)</f>
        <v>0.132</v>
      </c>
      <c r="AY31" s="230"/>
      <c r="AZ31" s="188">
        <f>SUM(AZ28:AZ29)</f>
        <v>0.053</v>
      </c>
      <c r="BA31" s="218">
        <f>SUM(BA28:BA29)</f>
        <v>0.1</v>
      </c>
      <c r="BB31" s="230"/>
      <c r="BC31" s="188">
        <f>SUM(BC28:BC29)</f>
        <v>0.141</v>
      </c>
      <c r="BD31" s="218">
        <f>SUM(BD28:BD29)</f>
        <v>0.035</v>
      </c>
      <c r="BE31" s="230"/>
      <c r="BF31" s="188">
        <f>SUM(BF28:BF29)</f>
        <v>10.006</v>
      </c>
      <c r="BG31" s="203">
        <f>SUM(BG28:BG29)</f>
        <v>4.277</v>
      </c>
      <c r="BH31" s="188"/>
      <c r="BI31" s="188">
        <f>SUM(BI28:BI29)</f>
        <v>9.539</v>
      </c>
      <c r="BJ31" s="203">
        <f>SUM(BJ28:BJ29)</f>
        <v>4.55</v>
      </c>
      <c r="BK31" s="188"/>
      <c r="BL31" s="188">
        <f>SUM(BL28:BL29)</f>
        <v>7.726</v>
      </c>
      <c r="BM31" s="203">
        <f>SUM(BM28:BM29)</f>
        <v>4.224</v>
      </c>
      <c r="BN31" s="188"/>
      <c r="BO31" s="188">
        <f>SUM(BO28:BO29)</f>
        <v>8.052</v>
      </c>
      <c r="BP31" s="203">
        <f>SUM(BP28:BP29)</f>
        <v>4.101</v>
      </c>
      <c r="BQ31" s="303"/>
      <c r="BR31" s="188">
        <f>SUM(BR28:BR29)</f>
        <v>6.547</v>
      </c>
      <c r="BS31" s="203">
        <f>SUM(BS28:BS29)</f>
        <v>3.634</v>
      </c>
      <c r="BT31" s="188"/>
      <c r="BU31" s="188">
        <f>SUM(BU28:BU29)</f>
        <v>10.568999999999999</v>
      </c>
      <c r="BV31" s="203">
        <f>SUM(BV28:BV29)</f>
        <v>6.204</v>
      </c>
      <c r="BW31" s="188"/>
      <c r="BX31" s="188">
        <f>SUM(BX28:BX29)</f>
        <v>9.997</v>
      </c>
      <c r="BY31" s="203">
        <f>SUM(BY28:BY29)</f>
        <v>4.946</v>
      </c>
      <c r="BZ31" s="188"/>
      <c r="CA31" s="188">
        <f>SUM(CA28:CA29)</f>
        <v>8.879</v>
      </c>
      <c r="CB31" s="203">
        <f>SUM(CB28:CB29)</f>
        <v>4.682</v>
      </c>
      <c r="CC31" s="183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</row>
    <row r="32" spans="1:93" ht="14.25" customHeight="1">
      <c r="A32" s="317"/>
      <c r="B32" s="357"/>
      <c r="C32" s="220"/>
      <c r="D32" s="231"/>
      <c r="E32" s="232"/>
      <c r="F32" s="217"/>
      <c r="G32" s="228"/>
      <c r="H32" s="217"/>
      <c r="I32" s="223"/>
      <c r="J32" s="188"/>
      <c r="K32" s="218"/>
      <c r="L32" s="224"/>
      <c r="M32" s="188"/>
      <c r="N32" s="217"/>
      <c r="O32" s="223"/>
      <c r="P32" s="188"/>
      <c r="Q32" s="218"/>
      <c r="R32" s="223"/>
      <c r="S32" s="188"/>
      <c r="T32" s="218"/>
      <c r="U32" s="223"/>
      <c r="V32" s="188"/>
      <c r="W32" s="218"/>
      <c r="X32" s="224"/>
      <c r="Y32" s="188"/>
      <c r="Z32" s="218"/>
      <c r="AA32" s="223"/>
      <c r="AB32" s="188"/>
      <c r="AC32" s="218"/>
      <c r="AD32" s="223"/>
      <c r="AE32" s="188"/>
      <c r="AF32" s="218"/>
      <c r="AG32" s="223"/>
      <c r="AH32" s="188"/>
      <c r="AI32" s="218"/>
      <c r="AJ32" s="224"/>
      <c r="AK32" s="188"/>
      <c r="AL32" s="217"/>
      <c r="AM32" s="223"/>
      <c r="AN32" s="188"/>
      <c r="AO32" s="218"/>
      <c r="AP32" s="223"/>
      <c r="AQ32" s="188"/>
      <c r="AR32" s="218"/>
      <c r="AS32" s="223"/>
      <c r="AT32" s="188"/>
      <c r="AU32" s="218"/>
      <c r="AV32" s="224"/>
      <c r="AW32" s="188"/>
      <c r="AX32" s="217"/>
      <c r="AY32" s="223"/>
      <c r="AZ32" s="188"/>
      <c r="BA32" s="218"/>
      <c r="BB32" s="223"/>
      <c r="BC32" s="188"/>
      <c r="BD32" s="218"/>
      <c r="BE32" s="223"/>
      <c r="BF32" s="188"/>
      <c r="BG32" s="218"/>
      <c r="BH32" s="224"/>
      <c r="BI32" s="188"/>
      <c r="BJ32" s="217"/>
      <c r="BK32" s="223"/>
      <c r="BL32" s="188"/>
      <c r="BM32" s="218"/>
      <c r="BN32" s="223"/>
      <c r="BO32" s="188"/>
      <c r="BP32" s="218"/>
      <c r="BQ32" s="224"/>
      <c r="BR32" s="188"/>
      <c r="BS32" s="218"/>
      <c r="BT32" s="224"/>
      <c r="BU32" s="188"/>
      <c r="BV32" s="217"/>
      <c r="BW32" s="223"/>
      <c r="BX32" s="188"/>
      <c r="BY32" s="218"/>
      <c r="BZ32" s="202"/>
      <c r="CA32" s="188"/>
      <c r="CB32" s="218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</row>
    <row r="33" spans="1:93" ht="15.75" customHeight="1">
      <c r="A33" s="317"/>
      <c r="B33" s="357"/>
      <c r="C33" s="225"/>
      <c r="D33" s="226"/>
      <c r="E33" s="233"/>
      <c r="F33" s="217"/>
      <c r="G33" s="228"/>
      <c r="H33" s="217"/>
      <c r="I33" s="223"/>
      <c r="J33" s="188"/>
      <c r="K33" s="218"/>
      <c r="L33" s="224"/>
      <c r="M33" s="188"/>
      <c r="N33" s="217"/>
      <c r="O33" s="223"/>
      <c r="P33" s="188"/>
      <c r="Q33" s="218"/>
      <c r="R33" s="223"/>
      <c r="S33" s="188"/>
      <c r="T33" s="218"/>
      <c r="U33" s="223"/>
      <c r="V33" s="188"/>
      <c r="W33" s="218"/>
      <c r="X33" s="224"/>
      <c r="Y33" s="188"/>
      <c r="Z33" s="218"/>
      <c r="AA33" s="223"/>
      <c r="AB33" s="188"/>
      <c r="AC33" s="218"/>
      <c r="AD33" s="223"/>
      <c r="AE33" s="188"/>
      <c r="AF33" s="218"/>
      <c r="AG33" s="223"/>
      <c r="AH33" s="188"/>
      <c r="AI33" s="218"/>
      <c r="AJ33" s="224"/>
      <c r="AK33" s="188"/>
      <c r="AL33" s="217"/>
      <c r="AM33" s="223"/>
      <c r="AN33" s="188"/>
      <c r="AO33" s="218"/>
      <c r="AP33" s="223"/>
      <c r="AQ33" s="188"/>
      <c r="AR33" s="218"/>
      <c r="AS33" s="223"/>
      <c r="AT33" s="188"/>
      <c r="AU33" s="218"/>
      <c r="AV33" s="224"/>
      <c r="AW33" s="188"/>
      <c r="AX33" s="217"/>
      <c r="AY33" s="223"/>
      <c r="AZ33" s="188"/>
      <c r="BA33" s="218"/>
      <c r="BB33" s="223"/>
      <c r="BC33" s="188"/>
      <c r="BD33" s="218"/>
      <c r="BE33" s="223"/>
      <c r="BF33" s="188"/>
      <c r="BG33" s="218"/>
      <c r="BH33" s="224"/>
      <c r="BI33" s="188"/>
      <c r="BJ33" s="217"/>
      <c r="BK33" s="223"/>
      <c r="BL33" s="188"/>
      <c r="BM33" s="218"/>
      <c r="BN33" s="223"/>
      <c r="BO33" s="188"/>
      <c r="BP33" s="218"/>
      <c r="BQ33" s="224"/>
      <c r="BR33" s="188"/>
      <c r="BS33" s="218"/>
      <c r="BT33" s="224"/>
      <c r="BU33" s="188"/>
      <c r="BV33" s="217"/>
      <c r="BW33" s="223"/>
      <c r="BX33" s="188"/>
      <c r="BY33" s="218"/>
      <c r="BZ33" s="223"/>
      <c r="CA33" s="188"/>
      <c r="CB33" s="218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</row>
    <row r="34" spans="1:93" ht="15" customHeight="1">
      <c r="A34" s="317"/>
      <c r="B34" s="357"/>
      <c r="C34" s="225"/>
      <c r="D34" s="226"/>
      <c r="E34" s="233"/>
      <c r="F34" s="217"/>
      <c r="G34" s="228"/>
      <c r="H34" s="217"/>
      <c r="I34" s="223"/>
      <c r="J34" s="188"/>
      <c r="K34" s="218"/>
      <c r="L34" s="224"/>
      <c r="M34" s="188"/>
      <c r="N34" s="217"/>
      <c r="O34" s="223"/>
      <c r="P34" s="188"/>
      <c r="Q34" s="218"/>
      <c r="R34" s="223"/>
      <c r="S34" s="188"/>
      <c r="T34" s="218"/>
      <c r="U34" s="223"/>
      <c r="V34" s="188"/>
      <c r="W34" s="218"/>
      <c r="X34" s="224"/>
      <c r="Y34" s="188"/>
      <c r="Z34" s="218"/>
      <c r="AA34" s="223"/>
      <c r="AB34" s="188"/>
      <c r="AC34" s="218"/>
      <c r="AD34" s="223"/>
      <c r="AE34" s="188"/>
      <c r="AF34" s="218"/>
      <c r="AG34" s="223"/>
      <c r="AH34" s="188"/>
      <c r="AI34" s="218"/>
      <c r="AJ34" s="224"/>
      <c r="AK34" s="188"/>
      <c r="AL34" s="217"/>
      <c r="AM34" s="223"/>
      <c r="AN34" s="188"/>
      <c r="AO34" s="218"/>
      <c r="AP34" s="223"/>
      <c r="AQ34" s="188"/>
      <c r="AR34" s="218"/>
      <c r="AS34" s="223"/>
      <c r="AT34" s="188"/>
      <c r="AU34" s="218"/>
      <c r="AV34" s="224"/>
      <c r="AW34" s="188"/>
      <c r="AX34" s="217"/>
      <c r="AY34" s="223"/>
      <c r="AZ34" s="188"/>
      <c r="BA34" s="218"/>
      <c r="BB34" s="223"/>
      <c r="BC34" s="188"/>
      <c r="BD34" s="218"/>
      <c r="BE34" s="223"/>
      <c r="BF34" s="188"/>
      <c r="BG34" s="218"/>
      <c r="BH34" s="224"/>
      <c r="BI34" s="188"/>
      <c r="BJ34" s="217"/>
      <c r="BK34" s="223"/>
      <c r="BL34" s="188"/>
      <c r="BM34" s="218"/>
      <c r="BN34" s="223"/>
      <c r="BO34" s="188"/>
      <c r="BP34" s="218"/>
      <c r="BQ34" s="224"/>
      <c r="BR34" s="188"/>
      <c r="BS34" s="218"/>
      <c r="BT34" s="224"/>
      <c r="BU34" s="188"/>
      <c r="BV34" s="217"/>
      <c r="BW34" s="223"/>
      <c r="BX34" s="188"/>
      <c r="BY34" s="218"/>
      <c r="BZ34" s="223"/>
      <c r="CA34" s="188"/>
      <c r="CB34" s="218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</row>
    <row r="35" spans="1:93" ht="15" customHeight="1">
      <c r="A35" s="317"/>
      <c r="B35" s="357"/>
      <c r="C35" s="225"/>
      <c r="D35" s="226"/>
      <c r="E35" s="233"/>
      <c r="F35" s="217"/>
      <c r="G35" s="228"/>
      <c r="H35" s="217"/>
      <c r="I35" s="223"/>
      <c r="J35" s="188"/>
      <c r="K35" s="218"/>
      <c r="L35" s="224"/>
      <c r="M35" s="188"/>
      <c r="N35" s="217"/>
      <c r="O35" s="223"/>
      <c r="P35" s="188"/>
      <c r="Q35" s="218"/>
      <c r="R35" s="223"/>
      <c r="S35" s="188"/>
      <c r="T35" s="218"/>
      <c r="U35" s="223"/>
      <c r="V35" s="188"/>
      <c r="W35" s="218"/>
      <c r="X35" s="224"/>
      <c r="Y35" s="188"/>
      <c r="Z35" s="218"/>
      <c r="AA35" s="223"/>
      <c r="AB35" s="188"/>
      <c r="AC35" s="218"/>
      <c r="AD35" s="223"/>
      <c r="AE35" s="188"/>
      <c r="AF35" s="218"/>
      <c r="AG35" s="223"/>
      <c r="AH35" s="188"/>
      <c r="AI35" s="218"/>
      <c r="AJ35" s="224"/>
      <c r="AK35" s="188"/>
      <c r="AL35" s="217"/>
      <c r="AM35" s="223"/>
      <c r="AN35" s="188"/>
      <c r="AO35" s="218"/>
      <c r="AP35" s="223"/>
      <c r="AQ35" s="188"/>
      <c r="AR35" s="218"/>
      <c r="AS35" s="223"/>
      <c r="AT35" s="188"/>
      <c r="AU35" s="218"/>
      <c r="AV35" s="224"/>
      <c r="AW35" s="188"/>
      <c r="AX35" s="217"/>
      <c r="AY35" s="223"/>
      <c r="AZ35" s="188"/>
      <c r="BA35" s="218"/>
      <c r="BB35" s="223"/>
      <c r="BC35" s="188"/>
      <c r="BD35" s="218"/>
      <c r="BE35" s="223"/>
      <c r="BF35" s="188"/>
      <c r="BG35" s="218"/>
      <c r="BH35" s="224"/>
      <c r="BI35" s="188"/>
      <c r="BJ35" s="217"/>
      <c r="BK35" s="223"/>
      <c r="BL35" s="188"/>
      <c r="BM35" s="218"/>
      <c r="BN35" s="223"/>
      <c r="BO35" s="188"/>
      <c r="BP35" s="218"/>
      <c r="BQ35" s="224"/>
      <c r="BR35" s="188"/>
      <c r="BS35" s="218"/>
      <c r="BT35" s="224"/>
      <c r="BU35" s="188"/>
      <c r="BV35" s="217"/>
      <c r="BW35" s="223"/>
      <c r="BX35" s="188"/>
      <c r="BY35" s="218"/>
      <c r="BZ35" s="223"/>
      <c r="CA35" s="188"/>
      <c r="CB35" s="218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</row>
    <row r="36" spans="1:93" ht="15" customHeight="1">
      <c r="A36" s="317"/>
      <c r="B36" s="357"/>
      <c r="C36" s="220"/>
      <c r="D36" s="231"/>
      <c r="E36" s="220"/>
      <c r="F36" s="217"/>
      <c r="G36" s="228"/>
      <c r="H36" s="217"/>
      <c r="I36" s="223"/>
      <c r="J36" s="188"/>
      <c r="K36" s="218"/>
      <c r="L36" s="224"/>
      <c r="M36" s="188"/>
      <c r="N36" s="217"/>
      <c r="O36" s="223"/>
      <c r="P36" s="188"/>
      <c r="Q36" s="218"/>
      <c r="R36" s="223"/>
      <c r="S36" s="188"/>
      <c r="T36" s="218"/>
      <c r="U36" s="223"/>
      <c r="V36" s="188"/>
      <c r="W36" s="218"/>
      <c r="X36" s="224"/>
      <c r="Y36" s="188"/>
      <c r="Z36" s="218"/>
      <c r="AA36" s="223"/>
      <c r="AB36" s="188"/>
      <c r="AC36" s="218"/>
      <c r="AD36" s="223"/>
      <c r="AE36" s="188"/>
      <c r="AF36" s="218"/>
      <c r="AG36" s="223"/>
      <c r="AH36" s="188"/>
      <c r="AI36" s="218"/>
      <c r="AJ36" s="224"/>
      <c r="AK36" s="188"/>
      <c r="AL36" s="217"/>
      <c r="AM36" s="223"/>
      <c r="AN36" s="188"/>
      <c r="AO36" s="218"/>
      <c r="AP36" s="223"/>
      <c r="AQ36" s="188"/>
      <c r="AR36" s="218"/>
      <c r="AS36" s="223"/>
      <c r="AT36" s="188"/>
      <c r="AU36" s="218"/>
      <c r="AV36" s="224"/>
      <c r="AW36" s="188"/>
      <c r="AX36" s="217"/>
      <c r="AY36" s="223"/>
      <c r="AZ36" s="188"/>
      <c r="BA36" s="218"/>
      <c r="BB36" s="223"/>
      <c r="BC36" s="188"/>
      <c r="BD36" s="218"/>
      <c r="BE36" s="223"/>
      <c r="BF36" s="188"/>
      <c r="BG36" s="218"/>
      <c r="BH36" s="224"/>
      <c r="BI36" s="188"/>
      <c r="BJ36" s="217"/>
      <c r="BK36" s="223"/>
      <c r="BL36" s="188"/>
      <c r="BM36" s="218"/>
      <c r="BN36" s="223"/>
      <c r="BO36" s="188"/>
      <c r="BP36" s="218"/>
      <c r="BQ36" s="224"/>
      <c r="BR36" s="188"/>
      <c r="BS36" s="218"/>
      <c r="BT36" s="224"/>
      <c r="BU36" s="188"/>
      <c r="BV36" s="217"/>
      <c r="BW36" s="223"/>
      <c r="BX36" s="188"/>
      <c r="BY36" s="218"/>
      <c r="BZ36" s="223"/>
      <c r="CA36" s="188"/>
      <c r="CB36" s="218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</row>
    <row r="37" spans="1:93" ht="14.25" customHeight="1">
      <c r="A37" s="317"/>
      <c r="B37" s="357"/>
      <c r="C37" s="225"/>
      <c r="D37" s="226"/>
      <c r="E37" s="233"/>
      <c r="F37" s="217"/>
      <c r="G37" s="228"/>
      <c r="H37" s="217"/>
      <c r="I37" s="223"/>
      <c r="J37" s="188"/>
      <c r="K37" s="218"/>
      <c r="L37" s="224"/>
      <c r="M37" s="188"/>
      <c r="N37" s="217"/>
      <c r="O37" s="223"/>
      <c r="P37" s="188"/>
      <c r="Q37" s="218"/>
      <c r="R37" s="223"/>
      <c r="S37" s="188"/>
      <c r="T37" s="218"/>
      <c r="U37" s="223"/>
      <c r="V37" s="188"/>
      <c r="W37" s="218"/>
      <c r="X37" s="224"/>
      <c r="Y37" s="188"/>
      <c r="Z37" s="218"/>
      <c r="AA37" s="223"/>
      <c r="AB37" s="188"/>
      <c r="AC37" s="218"/>
      <c r="AD37" s="223"/>
      <c r="AE37" s="188"/>
      <c r="AF37" s="218"/>
      <c r="AG37" s="223"/>
      <c r="AH37" s="188"/>
      <c r="AI37" s="218"/>
      <c r="AJ37" s="224"/>
      <c r="AK37" s="188"/>
      <c r="AL37" s="217"/>
      <c r="AM37" s="223"/>
      <c r="AN37" s="188"/>
      <c r="AO37" s="218"/>
      <c r="AP37" s="223"/>
      <c r="AQ37" s="188"/>
      <c r="AR37" s="218"/>
      <c r="AS37" s="223"/>
      <c r="AT37" s="188"/>
      <c r="AU37" s="218"/>
      <c r="AV37" s="224"/>
      <c r="AW37" s="188"/>
      <c r="AX37" s="217"/>
      <c r="AY37" s="223"/>
      <c r="AZ37" s="188"/>
      <c r="BA37" s="218"/>
      <c r="BB37" s="223"/>
      <c r="BC37" s="188"/>
      <c r="BD37" s="218"/>
      <c r="BE37" s="223"/>
      <c r="BF37" s="188"/>
      <c r="BG37" s="218"/>
      <c r="BH37" s="224"/>
      <c r="BI37" s="188"/>
      <c r="BJ37" s="217"/>
      <c r="BK37" s="223"/>
      <c r="BL37" s="188"/>
      <c r="BM37" s="218"/>
      <c r="BN37" s="223"/>
      <c r="BO37" s="188"/>
      <c r="BP37" s="218"/>
      <c r="BQ37" s="224"/>
      <c r="BR37" s="188"/>
      <c r="BS37" s="218"/>
      <c r="BT37" s="224"/>
      <c r="BU37" s="188"/>
      <c r="BV37" s="217"/>
      <c r="BW37" s="223"/>
      <c r="BX37" s="188"/>
      <c r="BY37" s="218"/>
      <c r="BZ37" s="223"/>
      <c r="CA37" s="188"/>
      <c r="CB37" s="218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</row>
    <row r="38" spans="1:93" ht="15.75" customHeight="1">
      <c r="A38" s="317"/>
      <c r="B38" s="357"/>
      <c r="C38" s="225"/>
      <c r="D38" s="226"/>
      <c r="E38" s="233"/>
      <c r="F38" s="217"/>
      <c r="G38" s="228"/>
      <c r="H38" s="217"/>
      <c r="I38" s="223"/>
      <c r="J38" s="188"/>
      <c r="K38" s="218"/>
      <c r="L38" s="224"/>
      <c r="M38" s="188"/>
      <c r="N38" s="217"/>
      <c r="O38" s="223"/>
      <c r="P38" s="188"/>
      <c r="Q38" s="218"/>
      <c r="R38" s="223"/>
      <c r="S38" s="188"/>
      <c r="T38" s="218"/>
      <c r="U38" s="223"/>
      <c r="V38" s="188"/>
      <c r="W38" s="218"/>
      <c r="X38" s="224"/>
      <c r="Y38" s="188"/>
      <c r="Z38" s="218"/>
      <c r="AA38" s="223"/>
      <c r="AB38" s="188"/>
      <c r="AC38" s="218"/>
      <c r="AD38" s="223"/>
      <c r="AE38" s="188"/>
      <c r="AF38" s="218"/>
      <c r="AG38" s="223"/>
      <c r="AH38" s="188"/>
      <c r="AI38" s="218"/>
      <c r="AJ38" s="224"/>
      <c r="AK38" s="188"/>
      <c r="AL38" s="217"/>
      <c r="AM38" s="223"/>
      <c r="AN38" s="188"/>
      <c r="AO38" s="218"/>
      <c r="AP38" s="223"/>
      <c r="AQ38" s="188"/>
      <c r="AR38" s="218"/>
      <c r="AS38" s="223"/>
      <c r="AT38" s="188"/>
      <c r="AU38" s="218"/>
      <c r="AV38" s="224"/>
      <c r="AW38" s="188"/>
      <c r="AX38" s="217"/>
      <c r="AY38" s="223"/>
      <c r="AZ38" s="188"/>
      <c r="BA38" s="218"/>
      <c r="BB38" s="223"/>
      <c r="BC38" s="188"/>
      <c r="BD38" s="218"/>
      <c r="BE38" s="223"/>
      <c r="BF38" s="188"/>
      <c r="BG38" s="218"/>
      <c r="BH38" s="224"/>
      <c r="BI38" s="188"/>
      <c r="BJ38" s="217"/>
      <c r="BK38" s="223"/>
      <c r="BL38" s="188"/>
      <c r="BM38" s="218"/>
      <c r="BN38" s="223"/>
      <c r="BO38" s="188"/>
      <c r="BP38" s="218"/>
      <c r="BQ38" s="224"/>
      <c r="BR38" s="188"/>
      <c r="BS38" s="218"/>
      <c r="BT38" s="224"/>
      <c r="BU38" s="188"/>
      <c r="BV38" s="217"/>
      <c r="BW38" s="223"/>
      <c r="BX38" s="188"/>
      <c r="BY38" s="218"/>
      <c r="BZ38" s="223"/>
      <c r="CA38" s="188"/>
      <c r="CB38" s="218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</row>
    <row r="39" spans="1:93" ht="15.75" customHeight="1">
      <c r="A39" s="317"/>
      <c r="B39" s="357"/>
      <c r="C39" s="225"/>
      <c r="D39" s="226"/>
      <c r="E39" s="233"/>
      <c r="F39" s="217"/>
      <c r="G39" s="228"/>
      <c r="H39" s="217"/>
      <c r="I39" s="223"/>
      <c r="J39" s="188"/>
      <c r="K39" s="218"/>
      <c r="L39" s="224"/>
      <c r="M39" s="188"/>
      <c r="N39" s="217"/>
      <c r="O39" s="223"/>
      <c r="P39" s="188"/>
      <c r="Q39" s="218"/>
      <c r="R39" s="223"/>
      <c r="S39" s="188"/>
      <c r="T39" s="218"/>
      <c r="U39" s="223"/>
      <c r="V39" s="188"/>
      <c r="W39" s="218"/>
      <c r="X39" s="224"/>
      <c r="Y39" s="188"/>
      <c r="Z39" s="218"/>
      <c r="AA39" s="223"/>
      <c r="AB39" s="188"/>
      <c r="AC39" s="218"/>
      <c r="AD39" s="223"/>
      <c r="AE39" s="188"/>
      <c r="AF39" s="218"/>
      <c r="AG39" s="223"/>
      <c r="AH39" s="188"/>
      <c r="AI39" s="218"/>
      <c r="AJ39" s="224"/>
      <c r="AK39" s="188"/>
      <c r="AL39" s="217"/>
      <c r="AM39" s="223"/>
      <c r="AN39" s="188"/>
      <c r="AO39" s="218"/>
      <c r="AP39" s="223"/>
      <c r="AQ39" s="188"/>
      <c r="AR39" s="218"/>
      <c r="AS39" s="223"/>
      <c r="AT39" s="188"/>
      <c r="AU39" s="218"/>
      <c r="AV39" s="224"/>
      <c r="AW39" s="188"/>
      <c r="AX39" s="217"/>
      <c r="AY39" s="223"/>
      <c r="AZ39" s="188"/>
      <c r="BA39" s="218"/>
      <c r="BB39" s="223"/>
      <c r="BC39" s="188"/>
      <c r="BD39" s="218"/>
      <c r="BE39" s="223"/>
      <c r="BF39" s="188"/>
      <c r="BG39" s="218"/>
      <c r="BH39" s="224"/>
      <c r="BI39" s="188"/>
      <c r="BJ39" s="217"/>
      <c r="BK39" s="223"/>
      <c r="BL39" s="188"/>
      <c r="BM39" s="218"/>
      <c r="BN39" s="223"/>
      <c r="BO39" s="188"/>
      <c r="BP39" s="218"/>
      <c r="BQ39" s="224"/>
      <c r="BR39" s="188"/>
      <c r="BS39" s="218"/>
      <c r="BT39" s="224"/>
      <c r="BU39" s="188"/>
      <c r="BV39" s="217"/>
      <c r="BW39" s="223"/>
      <c r="BX39" s="188"/>
      <c r="BY39" s="218"/>
      <c r="BZ39" s="223"/>
      <c r="CA39" s="188"/>
      <c r="CB39" s="218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</row>
    <row r="40" spans="1:93" ht="15.75" customHeight="1">
      <c r="A40" s="317"/>
      <c r="B40" s="357"/>
      <c r="C40" s="225"/>
      <c r="D40" s="226"/>
      <c r="E40" s="233"/>
      <c r="F40" s="217"/>
      <c r="G40" s="228"/>
      <c r="H40" s="217"/>
      <c r="I40" s="223"/>
      <c r="J40" s="188"/>
      <c r="K40" s="218"/>
      <c r="L40" s="224"/>
      <c r="M40" s="188"/>
      <c r="N40" s="217"/>
      <c r="O40" s="223"/>
      <c r="P40" s="188"/>
      <c r="Q40" s="218"/>
      <c r="R40" s="223"/>
      <c r="S40" s="188"/>
      <c r="T40" s="218"/>
      <c r="U40" s="223"/>
      <c r="V40" s="188"/>
      <c r="W40" s="218"/>
      <c r="X40" s="224"/>
      <c r="Y40" s="188"/>
      <c r="Z40" s="218"/>
      <c r="AA40" s="223"/>
      <c r="AB40" s="188"/>
      <c r="AC40" s="218"/>
      <c r="AD40" s="223"/>
      <c r="AE40" s="188"/>
      <c r="AF40" s="218"/>
      <c r="AG40" s="223"/>
      <c r="AH40" s="188"/>
      <c r="AI40" s="218"/>
      <c r="AJ40" s="224"/>
      <c r="AK40" s="188"/>
      <c r="AL40" s="217"/>
      <c r="AM40" s="223"/>
      <c r="AN40" s="188"/>
      <c r="AO40" s="218"/>
      <c r="AP40" s="223"/>
      <c r="AQ40" s="188"/>
      <c r="AR40" s="218"/>
      <c r="AS40" s="223"/>
      <c r="AT40" s="188"/>
      <c r="AU40" s="218"/>
      <c r="AV40" s="224"/>
      <c r="AW40" s="188"/>
      <c r="AX40" s="217"/>
      <c r="AY40" s="223"/>
      <c r="AZ40" s="188"/>
      <c r="BA40" s="218"/>
      <c r="BB40" s="223"/>
      <c r="BC40" s="188"/>
      <c r="BD40" s="218"/>
      <c r="BE40" s="223"/>
      <c r="BF40" s="188"/>
      <c r="BG40" s="218"/>
      <c r="BH40" s="224"/>
      <c r="BI40" s="188"/>
      <c r="BJ40" s="217"/>
      <c r="BK40" s="223"/>
      <c r="BL40" s="188"/>
      <c r="BM40" s="218"/>
      <c r="BN40" s="223"/>
      <c r="BO40" s="188"/>
      <c r="BP40" s="218"/>
      <c r="BQ40" s="224"/>
      <c r="BR40" s="188"/>
      <c r="BS40" s="218"/>
      <c r="BT40" s="224"/>
      <c r="BU40" s="188"/>
      <c r="BV40" s="217"/>
      <c r="BW40" s="223"/>
      <c r="BX40" s="188"/>
      <c r="BY40" s="218"/>
      <c r="BZ40" s="223"/>
      <c r="CA40" s="188"/>
      <c r="CB40" s="218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</row>
    <row r="41" spans="1:93" ht="15.75" customHeight="1">
      <c r="A41" s="317"/>
      <c r="B41" s="357"/>
      <c r="C41" s="225"/>
      <c r="D41" s="226"/>
      <c r="E41" s="233"/>
      <c r="F41" s="217"/>
      <c r="G41" s="228"/>
      <c r="H41" s="217"/>
      <c r="I41" s="223"/>
      <c r="J41" s="188"/>
      <c r="K41" s="218"/>
      <c r="L41" s="224"/>
      <c r="M41" s="188"/>
      <c r="N41" s="217"/>
      <c r="O41" s="223"/>
      <c r="P41" s="188"/>
      <c r="Q41" s="218"/>
      <c r="R41" s="223"/>
      <c r="S41" s="188"/>
      <c r="T41" s="218"/>
      <c r="U41" s="223"/>
      <c r="V41" s="188"/>
      <c r="W41" s="218"/>
      <c r="X41" s="224"/>
      <c r="Y41" s="188"/>
      <c r="Z41" s="218"/>
      <c r="AA41" s="223"/>
      <c r="AB41" s="188"/>
      <c r="AC41" s="218"/>
      <c r="AD41" s="223"/>
      <c r="AE41" s="188"/>
      <c r="AF41" s="218"/>
      <c r="AG41" s="223"/>
      <c r="AH41" s="188"/>
      <c r="AI41" s="218"/>
      <c r="AJ41" s="224"/>
      <c r="AK41" s="188"/>
      <c r="AL41" s="217"/>
      <c r="AM41" s="223"/>
      <c r="AN41" s="188"/>
      <c r="AO41" s="218"/>
      <c r="AP41" s="223"/>
      <c r="AQ41" s="188"/>
      <c r="AR41" s="218"/>
      <c r="AS41" s="223"/>
      <c r="AT41" s="188"/>
      <c r="AU41" s="218"/>
      <c r="AV41" s="224"/>
      <c r="AW41" s="188"/>
      <c r="AX41" s="217"/>
      <c r="AY41" s="223"/>
      <c r="AZ41" s="188"/>
      <c r="BA41" s="218"/>
      <c r="BB41" s="223"/>
      <c r="BC41" s="188"/>
      <c r="BD41" s="218"/>
      <c r="BE41" s="223"/>
      <c r="BF41" s="188"/>
      <c r="BG41" s="218"/>
      <c r="BH41" s="224"/>
      <c r="BI41" s="188"/>
      <c r="BJ41" s="217"/>
      <c r="BK41" s="223"/>
      <c r="BL41" s="188"/>
      <c r="BM41" s="218"/>
      <c r="BN41" s="223"/>
      <c r="BO41" s="188"/>
      <c r="BP41" s="218"/>
      <c r="BQ41" s="224"/>
      <c r="BR41" s="188"/>
      <c r="BS41" s="218"/>
      <c r="BT41" s="224"/>
      <c r="BU41" s="188"/>
      <c r="BV41" s="217"/>
      <c r="BW41" s="223"/>
      <c r="BX41" s="188"/>
      <c r="BY41" s="218"/>
      <c r="BZ41" s="223"/>
      <c r="CA41" s="188"/>
      <c r="CB41" s="218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</row>
    <row r="42" spans="1:93" ht="15" customHeight="1">
      <c r="A42" s="317"/>
      <c r="B42" s="357"/>
      <c r="C42" s="234"/>
      <c r="D42" s="235"/>
      <c r="E42" s="236"/>
      <c r="F42" s="217"/>
      <c r="G42" s="228"/>
      <c r="H42" s="217"/>
      <c r="I42" s="223"/>
      <c r="J42" s="188"/>
      <c r="K42" s="218"/>
      <c r="L42" s="224"/>
      <c r="M42" s="188"/>
      <c r="N42" s="217"/>
      <c r="O42" s="223"/>
      <c r="P42" s="188"/>
      <c r="Q42" s="218"/>
      <c r="R42" s="223"/>
      <c r="S42" s="188"/>
      <c r="T42" s="218"/>
      <c r="U42" s="223"/>
      <c r="V42" s="188"/>
      <c r="W42" s="218"/>
      <c r="X42" s="224"/>
      <c r="Y42" s="188"/>
      <c r="Z42" s="218"/>
      <c r="AA42" s="223"/>
      <c r="AB42" s="188"/>
      <c r="AC42" s="218"/>
      <c r="AD42" s="223"/>
      <c r="AE42" s="188"/>
      <c r="AF42" s="218"/>
      <c r="AG42" s="223"/>
      <c r="AH42" s="188"/>
      <c r="AI42" s="218"/>
      <c r="AJ42" s="224"/>
      <c r="AK42" s="188"/>
      <c r="AL42" s="217"/>
      <c r="AM42" s="223"/>
      <c r="AN42" s="188"/>
      <c r="AO42" s="218"/>
      <c r="AP42" s="223"/>
      <c r="AQ42" s="188"/>
      <c r="AR42" s="218"/>
      <c r="AS42" s="223"/>
      <c r="AT42" s="188"/>
      <c r="AU42" s="218"/>
      <c r="AV42" s="224"/>
      <c r="AW42" s="188"/>
      <c r="AX42" s="217"/>
      <c r="AY42" s="223"/>
      <c r="AZ42" s="188"/>
      <c r="BA42" s="218"/>
      <c r="BB42" s="223"/>
      <c r="BC42" s="188"/>
      <c r="BD42" s="218"/>
      <c r="BE42" s="223"/>
      <c r="BF42" s="188"/>
      <c r="BG42" s="218"/>
      <c r="BH42" s="224"/>
      <c r="BI42" s="188"/>
      <c r="BJ42" s="217"/>
      <c r="BK42" s="223"/>
      <c r="BL42" s="188"/>
      <c r="BM42" s="218"/>
      <c r="BN42" s="223"/>
      <c r="BO42" s="188"/>
      <c r="BP42" s="218"/>
      <c r="BQ42" s="224"/>
      <c r="BR42" s="188"/>
      <c r="BS42" s="218"/>
      <c r="BT42" s="224"/>
      <c r="BU42" s="188"/>
      <c r="BV42" s="217"/>
      <c r="BW42" s="223"/>
      <c r="BX42" s="188"/>
      <c r="BY42" s="218"/>
      <c r="BZ42" s="223"/>
      <c r="CA42" s="188"/>
      <c r="CB42" s="218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</row>
    <row r="43" spans="1:93" ht="14.25" customHeight="1" thickBot="1">
      <c r="A43" s="317"/>
      <c r="B43" s="371"/>
      <c r="C43" s="237"/>
      <c r="D43" s="238"/>
      <c r="E43" s="239"/>
      <c r="F43" s="170"/>
      <c r="G43" s="240"/>
      <c r="H43" s="170"/>
      <c r="I43" s="241"/>
      <c r="J43" s="242"/>
      <c r="K43" s="243"/>
      <c r="L43" s="169"/>
      <c r="M43" s="242"/>
      <c r="N43" s="170"/>
      <c r="O43" s="241"/>
      <c r="P43" s="242"/>
      <c r="Q43" s="243"/>
      <c r="R43" s="241"/>
      <c r="S43" s="242"/>
      <c r="T43" s="243"/>
      <c r="U43" s="241"/>
      <c r="V43" s="242"/>
      <c r="W43" s="243"/>
      <c r="X43" s="169"/>
      <c r="Y43" s="242"/>
      <c r="Z43" s="243"/>
      <c r="AA43" s="241"/>
      <c r="AB43" s="242"/>
      <c r="AC43" s="243"/>
      <c r="AD43" s="241"/>
      <c r="AE43" s="242"/>
      <c r="AF43" s="243"/>
      <c r="AG43" s="241"/>
      <c r="AH43" s="242"/>
      <c r="AI43" s="243"/>
      <c r="AJ43" s="169"/>
      <c r="AK43" s="242"/>
      <c r="AL43" s="170"/>
      <c r="AM43" s="241"/>
      <c r="AN43" s="242"/>
      <c r="AO43" s="243"/>
      <c r="AP43" s="241"/>
      <c r="AQ43" s="242"/>
      <c r="AR43" s="243"/>
      <c r="AS43" s="241"/>
      <c r="AT43" s="242"/>
      <c r="AU43" s="243"/>
      <c r="AV43" s="169"/>
      <c r="AW43" s="242"/>
      <c r="AX43" s="170"/>
      <c r="AY43" s="241"/>
      <c r="AZ43" s="242"/>
      <c r="BA43" s="243"/>
      <c r="BB43" s="241"/>
      <c r="BC43" s="242"/>
      <c r="BD43" s="243"/>
      <c r="BE43" s="241"/>
      <c r="BF43" s="242"/>
      <c r="BG43" s="243"/>
      <c r="BH43" s="169"/>
      <c r="BI43" s="242"/>
      <c r="BJ43" s="170"/>
      <c r="BK43" s="241"/>
      <c r="BL43" s="242"/>
      <c r="BM43" s="243"/>
      <c r="BN43" s="241"/>
      <c r="BO43" s="242"/>
      <c r="BP43" s="243"/>
      <c r="BQ43" s="169"/>
      <c r="BR43" s="242"/>
      <c r="BS43" s="243"/>
      <c r="BT43" s="169"/>
      <c r="BU43" s="242"/>
      <c r="BV43" s="170"/>
      <c r="BW43" s="241"/>
      <c r="BX43" s="242"/>
      <c r="BY43" s="243"/>
      <c r="BZ43" s="241"/>
      <c r="CA43" s="242"/>
      <c r="CB43" s="243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</row>
    <row r="44" spans="1:93" ht="15.75" customHeight="1">
      <c r="A44" s="317"/>
      <c r="B44" s="358" t="s">
        <v>19</v>
      </c>
      <c r="C44" s="359"/>
      <c r="D44" s="360"/>
      <c r="E44" s="354" t="s">
        <v>22</v>
      </c>
      <c r="F44" s="355"/>
      <c r="G44" s="355"/>
      <c r="H44" s="356"/>
      <c r="I44" s="159"/>
      <c r="J44" s="160"/>
      <c r="K44" s="161"/>
      <c r="L44" s="244"/>
      <c r="M44" s="160"/>
      <c r="N44" s="245"/>
      <c r="O44" s="159"/>
      <c r="P44" s="160"/>
      <c r="Q44" s="161"/>
      <c r="R44" s="159"/>
      <c r="S44" s="246"/>
      <c r="T44" s="161"/>
      <c r="U44" s="159"/>
      <c r="V44" s="160"/>
      <c r="W44" s="161"/>
      <c r="X44" s="244"/>
      <c r="Y44" s="160"/>
      <c r="Z44" s="161"/>
      <c r="AA44" s="159"/>
      <c r="AB44" s="160"/>
      <c r="AC44" s="161"/>
      <c r="AD44" s="159"/>
      <c r="AE44" s="246"/>
      <c r="AF44" s="161"/>
      <c r="AG44" s="159"/>
      <c r="AH44" s="160"/>
      <c r="AI44" s="161"/>
      <c r="AJ44" s="244"/>
      <c r="AK44" s="160"/>
      <c r="AL44" s="245"/>
      <c r="AM44" s="159"/>
      <c r="AN44" s="160"/>
      <c r="AO44" s="161"/>
      <c r="AP44" s="159"/>
      <c r="AQ44" s="246"/>
      <c r="AR44" s="161"/>
      <c r="AS44" s="159"/>
      <c r="AT44" s="160"/>
      <c r="AU44" s="161"/>
      <c r="AV44" s="244"/>
      <c r="AW44" s="160"/>
      <c r="AX44" s="245"/>
      <c r="AY44" s="159"/>
      <c r="AZ44" s="160"/>
      <c r="BA44" s="161"/>
      <c r="BB44" s="159"/>
      <c r="BC44" s="246"/>
      <c r="BD44" s="161"/>
      <c r="BE44" s="159"/>
      <c r="BF44" s="160"/>
      <c r="BG44" s="161"/>
      <c r="BH44" s="244"/>
      <c r="BI44" s="160"/>
      <c r="BJ44" s="245"/>
      <c r="BK44" s="159"/>
      <c r="BL44" s="160"/>
      <c r="BM44" s="161"/>
      <c r="BN44" s="159"/>
      <c r="BO44" s="246"/>
      <c r="BP44" s="161"/>
      <c r="BQ44" s="244"/>
      <c r="BR44" s="160"/>
      <c r="BS44" s="161"/>
      <c r="BT44" s="244"/>
      <c r="BU44" s="160"/>
      <c r="BV44" s="245"/>
      <c r="BW44" s="159"/>
      <c r="BX44" s="160"/>
      <c r="BY44" s="161"/>
      <c r="BZ44" s="159"/>
      <c r="CA44" s="246"/>
      <c r="CB44" s="161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</row>
    <row r="45" spans="1:93" ht="16.5" customHeight="1" thickBot="1">
      <c r="A45" s="317"/>
      <c r="B45" s="337" t="s">
        <v>20</v>
      </c>
      <c r="C45" s="312"/>
      <c r="D45" s="364"/>
      <c r="E45" s="365" t="s">
        <v>22</v>
      </c>
      <c r="F45" s="366"/>
      <c r="G45" s="366"/>
      <c r="H45" s="367"/>
      <c r="I45" s="241"/>
      <c r="J45" s="247"/>
      <c r="K45" s="243"/>
      <c r="L45" s="169"/>
      <c r="M45" s="247"/>
      <c r="N45" s="170"/>
      <c r="O45" s="241"/>
      <c r="P45" s="247"/>
      <c r="Q45" s="243"/>
      <c r="R45" s="241"/>
      <c r="S45" s="248"/>
      <c r="T45" s="243"/>
      <c r="U45" s="241"/>
      <c r="V45" s="247"/>
      <c r="W45" s="243"/>
      <c r="X45" s="169"/>
      <c r="Y45" s="247"/>
      <c r="Z45" s="243"/>
      <c r="AA45" s="241"/>
      <c r="AB45" s="247"/>
      <c r="AC45" s="243"/>
      <c r="AD45" s="241"/>
      <c r="AE45" s="248"/>
      <c r="AF45" s="243"/>
      <c r="AG45" s="241"/>
      <c r="AH45" s="247"/>
      <c r="AI45" s="243"/>
      <c r="AJ45" s="169"/>
      <c r="AK45" s="247"/>
      <c r="AL45" s="170"/>
      <c r="AM45" s="241"/>
      <c r="AN45" s="247"/>
      <c r="AO45" s="243"/>
      <c r="AP45" s="241"/>
      <c r="AQ45" s="248"/>
      <c r="AR45" s="243"/>
      <c r="AS45" s="241"/>
      <c r="AT45" s="247"/>
      <c r="AU45" s="243"/>
      <c r="AV45" s="169"/>
      <c r="AW45" s="247"/>
      <c r="AX45" s="170"/>
      <c r="AY45" s="241"/>
      <c r="AZ45" s="247"/>
      <c r="BA45" s="243"/>
      <c r="BB45" s="241"/>
      <c r="BC45" s="248"/>
      <c r="BD45" s="243"/>
      <c r="BE45" s="241"/>
      <c r="BF45" s="247"/>
      <c r="BG45" s="243"/>
      <c r="BH45" s="169"/>
      <c r="BI45" s="247"/>
      <c r="BJ45" s="170"/>
      <c r="BK45" s="241"/>
      <c r="BL45" s="247"/>
      <c r="BM45" s="243"/>
      <c r="BN45" s="241"/>
      <c r="BO45" s="248"/>
      <c r="BP45" s="243"/>
      <c r="BQ45" s="169"/>
      <c r="BR45" s="247"/>
      <c r="BS45" s="243"/>
      <c r="BT45" s="169"/>
      <c r="BU45" s="247"/>
      <c r="BV45" s="170"/>
      <c r="BW45" s="241"/>
      <c r="BX45" s="247"/>
      <c r="BY45" s="243"/>
      <c r="BZ45" s="241"/>
      <c r="CA45" s="248"/>
      <c r="CB45" s="243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</row>
    <row r="46" spans="1:93" ht="16.5" customHeight="1">
      <c r="A46" s="317"/>
      <c r="B46" s="358" t="s">
        <v>53</v>
      </c>
      <c r="C46" s="359"/>
      <c r="D46" s="158" t="s">
        <v>44</v>
      </c>
      <c r="E46" s="372"/>
      <c r="F46" s="372"/>
      <c r="G46" s="372"/>
      <c r="H46" s="350"/>
      <c r="I46" s="349">
        <v>225.9</v>
      </c>
      <c r="J46" s="411"/>
      <c r="K46" s="412"/>
      <c r="L46" s="349">
        <v>227.5</v>
      </c>
      <c r="M46" s="411"/>
      <c r="N46" s="412"/>
      <c r="O46" s="349">
        <v>228.4</v>
      </c>
      <c r="P46" s="411"/>
      <c r="Q46" s="412"/>
      <c r="R46" s="337">
        <v>227.5</v>
      </c>
      <c r="S46" s="338"/>
      <c r="T46" s="339"/>
      <c r="U46" s="337">
        <v>228.6</v>
      </c>
      <c r="V46" s="338"/>
      <c r="W46" s="339"/>
      <c r="X46" s="337">
        <v>227.6</v>
      </c>
      <c r="Y46" s="338"/>
      <c r="Z46" s="339"/>
      <c r="AA46" s="337">
        <v>227.1</v>
      </c>
      <c r="AB46" s="338"/>
      <c r="AC46" s="339"/>
      <c r="AD46" s="337">
        <v>226.2</v>
      </c>
      <c r="AE46" s="338"/>
      <c r="AF46" s="339"/>
      <c r="AG46" s="337">
        <v>226.4</v>
      </c>
      <c r="AH46" s="338"/>
      <c r="AI46" s="339"/>
      <c r="AJ46" s="337">
        <v>225.1</v>
      </c>
      <c r="AK46" s="338"/>
      <c r="AL46" s="339"/>
      <c r="AM46" s="337">
        <v>225.4</v>
      </c>
      <c r="AN46" s="338"/>
      <c r="AO46" s="339"/>
      <c r="AP46" s="337">
        <v>224.6</v>
      </c>
      <c r="AQ46" s="338"/>
      <c r="AR46" s="339"/>
      <c r="AS46" s="337">
        <v>226.8</v>
      </c>
      <c r="AT46" s="338"/>
      <c r="AU46" s="339"/>
      <c r="AV46" s="337">
        <v>227.3</v>
      </c>
      <c r="AW46" s="338"/>
      <c r="AX46" s="339"/>
      <c r="AY46" s="337">
        <v>226.3</v>
      </c>
      <c r="AZ46" s="338"/>
      <c r="BA46" s="339"/>
      <c r="BB46" s="337">
        <v>226.3</v>
      </c>
      <c r="BC46" s="338"/>
      <c r="BD46" s="339"/>
      <c r="BE46" s="337">
        <v>225.8</v>
      </c>
      <c r="BF46" s="338"/>
      <c r="BG46" s="339"/>
      <c r="BH46" s="337">
        <v>225.8</v>
      </c>
      <c r="BI46" s="338"/>
      <c r="BJ46" s="339"/>
      <c r="BK46" s="337">
        <v>226</v>
      </c>
      <c r="BL46" s="338"/>
      <c r="BM46" s="339"/>
      <c r="BN46" s="337">
        <v>225.9</v>
      </c>
      <c r="BO46" s="338"/>
      <c r="BP46" s="339"/>
      <c r="BQ46" s="312">
        <v>226.01</v>
      </c>
      <c r="BR46" s="338"/>
      <c r="BS46" s="339"/>
      <c r="BT46" s="337">
        <v>224.069</v>
      </c>
      <c r="BU46" s="338"/>
      <c r="BV46" s="339"/>
      <c r="BW46" s="337">
        <v>223.83</v>
      </c>
      <c r="BX46" s="338"/>
      <c r="BY46" s="339"/>
      <c r="BZ46" s="337">
        <v>224.04</v>
      </c>
      <c r="CA46" s="338"/>
      <c r="CB46" s="33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</row>
    <row r="47" spans="1:93" ht="16.5" customHeight="1" thickBot="1">
      <c r="A47" s="317"/>
      <c r="B47" s="361"/>
      <c r="C47" s="362"/>
      <c r="D47" s="165" t="s">
        <v>51</v>
      </c>
      <c r="E47" s="340"/>
      <c r="F47" s="340"/>
      <c r="G47" s="340"/>
      <c r="H47" s="324"/>
      <c r="I47" s="334">
        <v>35.7</v>
      </c>
      <c r="J47" s="335"/>
      <c r="K47" s="336"/>
      <c r="L47" s="334">
        <v>35.9</v>
      </c>
      <c r="M47" s="335"/>
      <c r="N47" s="336"/>
      <c r="O47" s="413">
        <v>36</v>
      </c>
      <c r="P47" s="414"/>
      <c r="Q47" s="415"/>
      <c r="R47" s="334">
        <v>35.87</v>
      </c>
      <c r="S47" s="335"/>
      <c r="T47" s="336"/>
      <c r="U47" s="334">
        <v>36.05</v>
      </c>
      <c r="V47" s="335"/>
      <c r="W47" s="336"/>
      <c r="X47" s="334">
        <v>35.89</v>
      </c>
      <c r="Y47" s="335"/>
      <c r="Z47" s="336"/>
      <c r="AA47" s="334">
        <v>35.8</v>
      </c>
      <c r="AB47" s="335"/>
      <c r="AC47" s="336"/>
      <c r="AD47" s="334">
        <v>35.7</v>
      </c>
      <c r="AE47" s="335"/>
      <c r="AF47" s="336"/>
      <c r="AG47" s="334">
        <v>35.7</v>
      </c>
      <c r="AH47" s="335"/>
      <c r="AI47" s="336"/>
      <c r="AJ47" s="334">
        <v>35.5</v>
      </c>
      <c r="AK47" s="335"/>
      <c r="AL47" s="336"/>
      <c r="AM47" s="334">
        <v>35.5</v>
      </c>
      <c r="AN47" s="335"/>
      <c r="AO47" s="336"/>
      <c r="AP47" s="334">
        <v>35.4</v>
      </c>
      <c r="AQ47" s="335"/>
      <c r="AR47" s="336"/>
      <c r="AS47" s="334">
        <v>35.9</v>
      </c>
      <c r="AT47" s="335"/>
      <c r="AU47" s="336"/>
      <c r="AV47" s="334">
        <v>36</v>
      </c>
      <c r="AW47" s="335"/>
      <c r="AX47" s="336"/>
      <c r="AY47" s="334">
        <v>35.7</v>
      </c>
      <c r="AZ47" s="335"/>
      <c r="BA47" s="336"/>
      <c r="BB47" s="334">
        <v>35.7</v>
      </c>
      <c r="BC47" s="335"/>
      <c r="BD47" s="336"/>
      <c r="BE47" s="334">
        <v>35.7</v>
      </c>
      <c r="BF47" s="335"/>
      <c r="BG47" s="336"/>
      <c r="BH47" s="334">
        <v>35.5</v>
      </c>
      <c r="BI47" s="335"/>
      <c r="BJ47" s="336"/>
      <c r="BK47" s="334">
        <v>35.7</v>
      </c>
      <c r="BL47" s="335"/>
      <c r="BM47" s="336"/>
      <c r="BN47" s="334">
        <v>35.65</v>
      </c>
      <c r="BO47" s="335"/>
      <c r="BP47" s="336"/>
      <c r="BQ47" s="340">
        <v>35.65</v>
      </c>
      <c r="BR47" s="335"/>
      <c r="BS47" s="336"/>
      <c r="BT47" s="334">
        <v>35.45</v>
      </c>
      <c r="BU47" s="335"/>
      <c r="BV47" s="336"/>
      <c r="BW47" s="334">
        <v>35.32</v>
      </c>
      <c r="BX47" s="335"/>
      <c r="BY47" s="336"/>
      <c r="BZ47" s="334">
        <v>35.39</v>
      </c>
      <c r="CA47" s="335"/>
      <c r="CB47" s="336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</row>
    <row r="48" spans="1:93" ht="16.5" customHeight="1" thickBot="1">
      <c r="A48" s="317"/>
      <c r="B48" s="311"/>
      <c r="C48" s="308"/>
      <c r="D48" s="165" t="s">
        <v>116</v>
      </c>
      <c r="E48" s="325" t="s">
        <v>36</v>
      </c>
      <c r="F48" s="325"/>
      <c r="G48" s="325"/>
      <c r="H48" s="322"/>
      <c r="I48" s="416">
        <v>10.2</v>
      </c>
      <c r="J48" s="417"/>
      <c r="K48" s="418"/>
      <c r="L48" s="323">
        <v>10.43</v>
      </c>
      <c r="M48" s="419"/>
      <c r="N48" s="420"/>
      <c r="O48" s="323">
        <v>10.27</v>
      </c>
      <c r="P48" s="419"/>
      <c r="Q48" s="420"/>
      <c r="R48" s="311">
        <v>10.11</v>
      </c>
      <c r="S48" s="309"/>
      <c r="T48" s="310"/>
      <c r="U48" s="311">
        <v>10.39</v>
      </c>
      <c r="V48" s="309"/>
      <c r="W48" s="310"/>
      <c r="X48" s="311">
        <v>10.15</v>
      </c>
      <c r="Y48" s="309"/>
      <c r="Z48" s="310"/>
      <c r="AA48" s="311">
        <v>10.2</v>
      </c>
      <c r="AB48" s="309"/>
      <c r="AC48" s="310"/>
      <c r="AD48" s="311">
        <v>10.2</v>
      </c>
      <c r="AE48" s="309"/>
      <c r="AF48" s="310"/>
      <c r="AG48" s="311">
        <v>10.3</v>
      </c>
      <c r="AH48" s="309"/>
      <c r="AI48" s="310"/>
      <c r="AJ48" s="311">
        <v>10.1</v>
      </c>
      <c r="AK48" s="309"/>
      <c r="AL48" s="310"/>
      <c r="AM48" s="311">
        <v>10.2</v>
      </c>
      <c r="AN48" s="309"/>
      <c r="AO48" s="310"/>
      <c r="AP48" s="311">
        <v>10</v>
      </c>
      <c r="AQ48" s="309"/>
      <c r="AR48" s="310"/>
      <c r="AS48" s="311">
        <v>10.2</v>
      </c>
      <c r="AT48" s="309"/>
      <c r="AU48" s="310"/>
      <c r="AV48" s="311">
        <v>10.4</v>
      </c>
      <c r="AW48" s="309"/>
      <c r="AX48" s="310"/>
      <c r="AY48" s="311">
        <v>10.4</v>
      </c>
      <c r="AZ48" s="309"/>
      <c r="BA48" s="310"/>
      <c r="BB48" s="311">
        <v>10.4</v>
      </c>
      <c r="BC48" s="309"/>
      <c r="BD48" s="310"/>
      <c r="BE48" s="311">
        <v>10</v>
      </c>
      <c r="BF48" s="309"/>
      <c r="BG48" s="310"/>
      <c r="BH48" s="311">
        <v>10</v>
      </c>
      <c r="BI48" s="309"/>
      <c r="BJ48" s="310"/>
      <c r="BK48" s="311">
        <v>10.1</v>
      </c>
      <c r="BL48" s="309"/>
      <c r="BM48" s="310"/>
      <c r="BN48" s="311">
        <v>10.08</v>
      </c>
      <c r="BO48" s="309"/>
      <c r="BP48" s="310"/>
      <c r="BQ48" s="308">
        <v>10.11</v>
      </c>
      <c r="BR48" s="309"/>
      <c r="BS48" s="310"/>
      <c r="BT48" s="311">
        <v>9.901</v>
      </c>
      <c r="BU48" s="309"/>
      <c r="BV48" s="310"/>
      <c r="BW48" s="311">
        <v>9.91</v>
      </c>
      <c r="BX48" s="309"/>
      <c r="BY48" s="310"/>
      <c r="BZ48" s="311">
        <v>9.96</v>
      </c>
      <c r="CA48" s="309"/>
      <c r="CB48" s="310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</row>
    <row r="49" spans="1:93" s="91" customFormat="1" ht="17.25" customHeight="1">
      <c r="A49" s="317"/>
      <c r="B49" s="373" t="s">
        <v>21</v>
      </c>
      <c r="C49" s="374"/>
      <c r="D49" s="375"/>
      <c r="E49" s="379" t="s">
        <v>34</v>
      </c>
      <c r="F49" s="380"/>
      <c r="G49" s="380"/>
      <c r="H49" s="381"/>
      <c r="I49" s="345">
        <v>0.84</v>
      </c>
      <c r="J49" s="343"/>
      <c r="K49" s="344"/>
      <c r="L49" s="345">
        <v>0.96</v>
      </c>
      <c r="M49" s="343"/>
      <c r="N49" s="344"/>
      <c r="O49" s="345">
        <v>0.96</v>
      </c>
      <c r="P49" s="343"/>
      <c r="Q49" s="344"/>
      <c r="R49" s="345">
        <v>0.96</v>
      </c>
      <c r="S49" s="343"/>
      <c r="T49" s="344"/>
      <c r="U49" s="345">
        <v>0.94</v>
      </c>
      <c r="V49" s="343"/>
      <c r="W49" s="344"/>
      <c r="X49" s="345">
        <v>0.95</v>
      </c>
      <c r="Y49" s="343"/>
      <c r="Z49" s="344"/>
      <c r="AA49" s="345">
        <v>0.94</v>
      </c>
      <c r="AB49" s="343"/>
      <c r="AC49" s="344"/>
      <c r="AD49" s="345">
        <v>0.95</v>
      </c>
      <c r="AE49" s="343"/>
      <c r="AF49" s="344"/>
      <c r="AG49" s="345">
        <v>0.95</v>
      </c>
      <c r="AH49" s="343"/>
      <c r="AI49" s="344"/>
      <c r="AJ49" s="345">
        <v>0.94</v>
      </c>
      <c r="AK49" s="343"/>
      <c r="AL49" s="344"/>
      <c r="AM49" s="345">
        <v>0.95</v>
      </c>
      <c r="AN49" s="343"/>
      <c r="AO49" s="344"/>
      <c r="AP49" s="345">
        <v>0.96</v>
      </c>
      <c r="AQ49" s="343"/>
      <c r="AR49" s="344"/>
      <c r="AS49" s="345">
        <v>0.65</v>
      </c>
      <c r="AT49" s="343"/>
      <c r="AU49" s="344"/>
      <c r="AV49" s="345">
        <v>0.3</v>
      </c>
      <c r="AW49" s="343"/>
      <c r="AX49" s="344"/>
      <c r="AY49" s="345">
        <v>0.92</v>
      </c>
      <c r="AZ49" s="343"/>
      <c r="BA49" s="344"/>
      <c r="BB49" s="345">
        <v>0.93</v>
      </c>
      <c r="BC49" s="343"/>
      <c r="BD49" s="344"/>
      <c r="BE49" s="345">
        <v>0.93</v>
      </c>
      <c r="BF49" s="343"/>
      <c r="BG49" s="344"/>
      <c r="BH49" s="345">
        <v>0.94</v>
      </c>
      <c r="BI49" s="343"/>
      <c r="BJ49" s="344"/>
      <c r="BK49" s="345">
        <v>0.93</v>
      </c>
      <c r="BL49" s="343"/>
      <c r="BM49" s="344"/>
      <c r="BN49" s="345">
        <v>0.95</v>
      </c>
      <c r="BO49" s="343"/>
      <c r="BP49" s="344"/>
      <c r="BQ49" s="343">
        <v>0.93</v>
      </c>
      <c r="BR49" s="343"/>
      <c r="BS49" s="344"/>
      <c r="BT49" s="345">
        <v>0.96</v>
      </c>
      <c r="BU49" s="343"/>
      <c r="BV49" s="344"/>
      <c r="BW49" s="345">
        <v>0.94</v>
      </c>
      <c r="BX49" s="343"/>
      <c r="BY49" s="344"/>
      <c r="BZ49" s="345">
        <v>0.93</v>
      </c>
      <c r="CA49" s="343"/>
      <c r="CB49" s="344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</row>
    <row r="50" spans="1:93" s="91" customFormat="1" ht="15.75" customHeight="1">
      <c r="A50" s="317"/>
      <c r="B50" s="373"/>
      <c r="C50" s="374"/>
      <c r="D50" s="375"/>
      <c r="E50" s="385" t="s">
        <v>115</v>
      </c>
      <c r="F50" s="386"/>
      <c r="G50" s="386"/>
      <c r="H50" s="387"/>
      <c r="I50" s="320">
        <v>0.49</v>
      </c>
      <c r="J50" s="318"/>
      <c r="K50" s="319"/>
      <c r="L50" s="320">
        <v>0.03</v>
      </c>
      <c r="M50" s="318"/>
      <c r="N50" s="319"/>
      <c r="O50" s="320">
        <v>0.53</v>
      </c>
      <c r="P50" s="318"/>
      <c r="Q50" s="319"/>
      <c r="R50" s="388">
        <v>0.71</v>
      </c>
      <c r="S50" s="389"/>
      <c r="T50" s="390"/>
      <c r="U50" s="320">
        <v>0.31</v>
      </c>
      <c r="V50" s="318"/>
      <c r="W50" s="319"/>
      <c r="X50" s="320">
        <v>0.67</v>
      </c>
      <c r="Y50" s="318"/>
      <c r="Z50" s="319"/>
      <c r="AA50" s="320">
        <v>0.64</v>
      </c>
      <c r="AB50" s="318"/>
      <c r="AC50" s="319"/>
      <c r="AD50" s="320">
        <v>0.5</v>
      </c>
      <c r="AE50" s="318"/>
      <c r="AF50" s="319"/>
      <c r="AG50" s="320">
        <v>0.45</v>
      </c>
      <c r="AH50" s="318"/>
      <c r="AI50" s="319"/>
      <c r="AJ50" s="320">
        <v>0.49</v>
      </c>
      <c r="AK50" s="318"/>
      <c r="AL50" s="319"/>
      <c r="AM50" s="320">
        <v>0.38</v>
      </c>
      <c r="AN50" s="318"/>
      <c r="AO50" s="319"/>
      <c r="AP50" s="320">
        <v>0.55</v>
      </c>
      <c r="AQ50" s="318"/>
      <c r="AR50" s="319"/>
      <c r="AS50" s="320">
        <v>0.5</v>
      </c>
      <c r="AT50" s="318"/>
      <c r="AU50" s="319"/>
      <c r="AV50" s="320">
        <v>0.06</v>
      </c>
      <c r="AW50" s="318"/>
      <c r="AX50" s="319"/>
      <c r="AY50" s="320">
        <v>0.06</v>
      </c>
      <c r="AZ50" s="318"/>
      <c r="BA50" s="319"/>
      <c r="BB50" s="320">
        <v>0.03</v>
      </c>
      <c r="BC50" s="318"/>
      <c r="BD50" s="319"/>
      <c r="BE50" s="320">
        <v>0.76</v>
      </c>
      <c r="BF50" s="318"/>
      <c r="BG50" s="319"/>
      <c r="BH50" s="320">
        <v>0.72</v>
      </c>
      <c r="BI50" s="318"/>
      <c r="BJ50" s="319"/>
      <c r="BK50" s="320">
        <v>0.62</v>
      </c>
      <c r="BL50" s="318"/>
      <c r="BM50" s="319"/>
      <c r="BN50" s="320">
        <v>0.64</v>
      </c>
      <c r="BO50" s="318"/>
      <c r="BP50" s="319"/>
      <c r="BQ50" s="318">
        <v>0.57</v>
      </c>
      <c r="BR50" s="318"/>
      <c r="BS50" s="319"/>
      <c r="BT50" s="320">
        <v>0.73</v>
      </c>
      <c r="BU50" s="318"/>
      <c r="BV50" s="319"/>
      <c r="BW50" s="320">
        <v>0.75</v>
      </c>
      <c r="BX50" s="318"/>
      <c r="BY50" s="319"/>
      <c r="BZ50" s="320">
        <v>0.69</v>
      </c>
      <c r="CA50" s="318"/>
      <c r="CB50" s="319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</row>
    <row r="51" spans="1:93" ht="17.25" customHeight="1">
      <c r="A51" s="317"/>
      <c r="B51" s="373"/>
      <c r="C51" s="374"/>
      <c r="D51" s="375"/>
      <c r="E51" s="382" t="s">
        <v>22</v>
      </c>
      <c r="F51" s="383"/>
      <c r="G51" s="383"/>
      <c r="H51" s="384"/>
      <c r="I51" s="334"/>
      <c r="J51" s="340"/>
      <c r="K51" s="324"/>
      <c r="L51" s="334"/>
      <c r="M51" s="340"/>
      <c r="N51" s="324"/>
      <c r="O51" s="334"/>
      <c r="P51" s="340"/>
      <c r="Q51" s="324"/>
      <c r="R51" s="334"/>
      <c r="S51" s="340"/>
      <c r="T51" s="324"/>
      <c r="U51" s="334"/>
      <c r="V51" s="340"/>
      <c r="W51" s="324"/>
      <c r="X51" s="334"/>
      <c r="Y51" s="340"/>
      <c r="Z51" s="324"/>
      <c r="AA51" s="334"/>
      <c r="AB51" s="340"/>
      <c r="AC51" s="324"/>
      <c r="AD51" s="334"/>
      <c r="AE51" s="340"/>
      <c r="AF51" s="324"/>
      <c r="AG51" s="334"/>
      <c r="AH51" s="340"/>
      <c r="AI51" s="324"/>
      <c r="AJ51" s="334"/>
      <c r="AK51" s="340"/>
      <c r="AL51" s="324"/>
      <c r="AM51" s="334"/>
      <c r="AN51" s="340"/>
      <c r="AO51" s="324"/>
      <c r="AP51" s="334"/>
      <c r="AQ51" s="340"/>
      <c r="AR51" s="324"/>
      <c r="AS51" s="334"/>
      <c r="AT51" s="340"/>
      <c r="AU51" s="324"/>
      <c r="AV51" s="334"/>
      <c r="AW51" s="340"/>
      <c r="AX51" s="324"/>
      <c r="AY51" s="334"/>
      <c r="AZ51" s="340"/>
      <c r="BA51" s="324"/>
      <c r="BB51" s="334"/>
      <c r="BC51" s="340"/>
      <c r="BD51" s="324"/>
      <c r="BE51" s="334"/>
      <c r="BF51" s="340"/>
      <c r="BG51" s="324"/>
      <c r="BH51" s="334"/>
      <c r="BI51" s="340"/>
      <c r="BJ51" s="324"/>
      <c r="BK51" s="334"/>
      <c r="BL51" s="340"/>
      <c r="BM51" s="324"/>
      <c r="BN51" s="334"/>
      <c r="BO51" s="340"/>
      <c r="BP51" s="324"/>
      <c r="BQ51" s="340"/>
      <c r="BR51" s="340"/>
      <c r="BS51" s="324"/>
      <c r="BT51" s="334"/>
      <c r="BU51" s="340"/>
      <c r="BV51" s="324"/>
      <c r="BW51" s="334"/>
      <c r="BX51" s="340"/>
      <c r="BY51" s="324"/>
      <c r="BZ51" s="334"/>
      <c r="CA51" s="340"/>
      <c r="CB51" s="324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</row>
    <row r="52" spans="1:93" ht="17.25" customHeight="1" thickBot="1">
      <c r="A52" s="317"/>
      <c r="B52" s="376"/>
      <c r="C52" s="377"/>
      <c r="D52" s="378"/>
      <c r="E52" s="365" t="s">
        <v>22</v>
      </c>
      <c r="F52" s="366"/>
      <c r="G52" s="366"/>
      <c r="H52" s="367"/>
      <c r="I52" s="323"/>
      <c r="J52" s="325"/>
      <c r="K52" s="322"/>
      <c r="L52" s="323"/>
      <c r="M52" s="325"/>
      <c r="N52" s="322"/>
      <c r="O52" s="323"/>
      <c r="P52" s="325"/>
      <c r="Q52" s="322"/>
      <c r="R52" s="323"/>
      <c r="S52" s="325"/>
      <c r="T52" s="322"/>
      <c r="U52" s="323"/>
      <c r="V52" s="325"/>
      <c r="W52" s="322"/>
      <c r="X52" s="323"/>
      <c r="Y52" s="325"/>
      <c r="Z52" s="322"/>
      <c r="AA52" s="323"/>
      <c r="AB52" s="325"/>
      <c r="AC52" s="322"/>
      <c r="AD52" s="323"/>
      <c r="AE52" s="325"/>
      <c r="AF52" s="322"/>
      <c r="AG52" s="323"/>
      <c r="AH52" s="325"/>
      <c r="AI52" s="322"/>
      <c r="AJ52" s="323"/>
      <c r="AK52" s="325"/>
      <c r="AL52" s="322"/>
      <c r="AM52" s="323"/>
      <c r="AN52" s="325"/>
      <c r="AO52" s="322"/>
      <c r="AP52" s="323"/>
      <c r="AQ52" s="325"/>
      <c r="AR52" s="322"/>
      <c r="AS52" s="323"/>
      <c r="AT52" s="325"/>
      <c r="AU52" s="322"/>
      <c r="AV52" s="323"/>
      <c r="AW52" s="325"/>
      <c r="AX52" s="322"/>
      <c r="AY52" s="323"/>
      <c r="AZ52" s="325"/>
      <c r="BA52" s="322"/>
      <c r="BB52" s="323"/>
      <c r="BC52" s="325"/>
      <c r="BD52" s="322"/>
      <c r="BE52" s="323"/>
      <c r="BF52" s="325"/>
      <c r="BG52" s="322"/>
      <c r="BH52" s="323"/>
      <c r="BI52" s="325"/>
      <c r="BJ52" s="322"/>
      <c r="BK52" s="323"/>
      <c r="BL52" s="325"/>
      <c r="BM52" s="322"/>
      <c r="BN52" s="323"/>
      <c r="BO52" s="325"/>
      <c r="BP52" s="322"/>
      <c r="BQ52" s="325"/>
      <c r="BR52" s="325"/>
      <c r="BS52" s="322"/>
      <c r="BT52" s="323"/>
      <c r="BU52" s="325"/>
      <c r="BV52" s="322"/>
      <c r="BW52" s="323"/>
      <c r="BX52" s="325"/>
      <c r="BY52" s="322"/>
      <c r="BZ52" s="323"/>
      <c r="CA52" s="325"/>
      <c r="CB52" s="322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</row>
    <row r="53" spans="1:93" ht="15" customHeight="1">
      <c r="A53" s="317"/>
      <c r="B53" s="358" t="s">
        <v>23</v>
      </c>
      <c r="C53" s="359"/>
      <c r="D53" s="359"/>
      <c r="E53" s="391" t="s">
        <v>35</v>
      </c>
      <c r="F53" s="392"/>
      <c r="G53" s="392"/>
      <c r="H53" s="393"/>
      <c r="I53" s="251">
        <f>((J8*J8+K8*K8)/($C$8*$C$8))*$D$58</f>
        <v>0.0036859255453203102</v>
      </c>
      <c r="J53" s="252" t="s">
        <v>24</v>
      </c>
      <c r="K53" s="253">
        <f>($C$58/100)*((J8*J8+K8*K8)/$C$8)</f>
        <v>0.1937118447949999</v>
      </c>
      <c r="L53" s="251">
        <f>((M8*M8+N8*N8)/($C$8*$C$8))*$D$58</f>
        <v>0.032300399154972674</v>
      </c>
      <c r="M53" s="252" t="s">
        <v>24</v>
      </c>
      <c r="N53" s="253">
        <f>($C$58/100)*((M8*M8+N8*N8)/$C$8)</f>
        <v>1.697530194517501</v>
      </c>
      <c r="O53" s="251">
        <f>((P8*P8+Q8*Q8)/($C$8*$C$8))*$D$58</f>
        <v>0.049962492966453144</v>
      </c>
      <c r="P53" s="252" t="s">
        <v>24</v>
      </c>
      <c r="Q53" s="253">
        <f>($C$58/100)*((P8*P8+Q8*Q8)/$C$8)</f>
        <v>2.6257520842700015</v>
      </c>
      <c r="R53" s="251">
        <f>((S8*S8+T8*T8)/($C$8*$C$8))*$D$58</f>
        <v>0.04674005050651563</v>
      </c>
      <c r="S53" s="252" t="s">
        <v>24</v>
      </c>
      <c r="T53" s="253">
        <f>(C58/100)*((S8*S8+T8*T8)/C8)</f>
        <v>2.4563983450300007</v>
      </c>
      <c r="U53" s="251">
        <f>((V8*V8+W8*W8)/($C$8*$C$8))*$D$58</f>
        <v>0.04528100345625</v>
      </c>
      <c r="V53" s="252" t="s">
        <v>24</v>
      </c>
      <c r="W53" s="253">
        <f>($C$58/100)*((V8*V8+W8*W8)/$C$8)</f>
        <v>2.379718908</v>
      </c>
      <c r="X53" s="251">
        <f>((Y8*Y8+Z8*Z8)/($C$8*$C$8))*$D$58</f>
        <v>0.05040541821209767</v>
      </c>
      <c r="Y53" s="252" t="s">
        <v>24</v>
      </c>
      <c r="Z53" s="253">
        <f>($C$58/100)*((Y8*Y8+Z8*Z8)/$C$8)</f>
        <v>2.649029783557501</v>
      </c>
      <c r="AA53" s="254">
        <f>((AB8*AB8+AC8*AC8)/($C$8*$C$8))*$D$58</f>
        <v>0.04757864062500002</v>
      </c>
      <c r="AB53" s="252" t="s">
        <v>24</v>
      </c>
      <c r="AC53" s="253">
        <f>($C$58/100)*((AB8*AB8+AC8*AC8)/$C$8)</f>
        <v>2.500470000000001</v>
      </c>
      <c r="AD53" s="251">
        <f>((AE8*AE8+AF8*AF8)/($C$8*$C$8))*$D$58</f>
        <v>0.044522645757472674</v>
      </c>
      <c r="AE53" s="252" t="s">
        <v>24</v>
      </c>
      <c r="AF53" s="253">
        <f>(O58/100)*((AE8*AE8+AF8*AF8)/O8)</f>
        <v>0</v>
      </c>
      <c r="AG53" s="251">
        <f>((AH8*AH8+AI8*AI8)/($C$8*$C$8))*$D$58</f>
        <v>0.04256388494384768</v>
      </c>
      <c r="AH53" s="252" t="s">
        <v>24</v>
      </c>
      <c r="AI53" s="253">
        <f>($C$58/100)*((AH8*AH8+AI8*AI8)/$C$8)</f>
        <v>2.2369221984375014</v>
      </c>
      <c r="AJ53" s="251">
        <f>((AK8*AK8+AL8*AL8)/($C$8*$C$8))*$D$58</f>
        <v>0.04785216926728517</v>
      </c>
      <c r="AK53" s="252" t="s">
        <v>24</v>
      </c>
      <c r="AL53" s="253">
        <f>($C$58/100)*((AK8*AK8+AL8*AL8)/$C$8)</f>
        <v>2.514845151437501</v>
      </c>
      <c r="AM53" s="251">
        <f>((AN8*AN8+AO8*AO8)/($C$8*$C$8))*$D$58</f>
        <v>0.045275846313410174</v>
      </c>
      <c r="AN53" s="252" t="s">
        <v>24</v>
      </c>
      <c r="AO53" s="253">
        <f>($C$58/100)*((AN8*AN8+AO8*AO8)/$C$8)</f>
        <v>2.3794478771175007</v>
      </c>
      <c r="AP53" s="251">
        <f>((AQ8*AQ8+AR8*AR8)/($C$8*$C$8))*$D$58</f>
        <v>0.04615677952934768</v>
      </c>
      <c r="AQ53" s="252" t="s">
        <v>24</v>
      </c>
      <c r="AR53" s="253">
        <f>(AA58/100)*((AQ8*AQ8+AR8*AR8)/AA8)</f>
        <v>0</v>
      </c>
      <c r="AS53" s="251">
        <f>((AT8*AT8+AU8*AU8)/($C$8*$C$8))*$D$58</f>
        <v>0.00047578640625000007</v>
      </c>
      <c r="AT53" s="252" t="s">
        <v>24</v>
      </c>
      <c r="AU53" s="253">
        <f>($C$58/100)*((AT8*AT8+AU8*AU8)/$C$8)</f>
        <v>0.025004700000000005</v>
      </c>
      <c r="AV53" s="251">
        <f>((AW8*AW8+AX8*AX8)/($C$8*$C$8))*$D$58</f>
        <v>1.8195012E-05</v>
      </c>
      <c r="AW53" s="252" t="s">
        <v>24</v>
      </c>
      <c r="AX53" s="253">
        <f>($C$58/100)*((AW8*AW8+AX8*AX8)/$C$8)</f>
        <v>0.0009562291200000002</v>
      </c>
      <c r="AY53" s="251">
        <f>((AZ8*AZ8+BA8*BA8)/($C$8*$C$8))*$D$58</f>
        <v>0.027110372148390627</v>
      </c>
      <c r="AZ53" s="252" t="s">
        <v>24</v>
      </c>
      <c r="BA53" s="253">
        <f>($C$58/100)*((AZ8*AZ8+BA8*BA8)/$C$8)</f>
        <v>1.42477110223</v>
      </c>
      <c r="BB53" s="254">
        <f>((BC8*BC8+BD8*BD8)/($C$8*$C$8))*$D$58</f>
        <v>0.023319701915722656</v>
      </c>
      <c r="BC53" s="252" t="s">
        <v>24</v>
      </c>
      <c r="BD53" s="255">
        <f>(AM58/100)*((BC8*BC8+BD8*BD8)/AM8)</f>
        <v>0</v>
      </c>
      <c r="BE53" s="251">
        <f>((BF8*BF8+BG8*BG8)/($C$8*$C$8))*$D$58</f>
        <v>0.02753233790964063</v>
      </c>
      <c r="BF53" s="252" t="s">
        <v>24</v>
      </c>
      <c r="BG53" s="253">
        <f>($C$58/100)*((BF8*BF8+BG8*BG8)/$C$8)</f>
        <v>1.4469472870300004</v>
      </c>
      <c r="BH53" s="251">
        <f>((BI8*BI8+BJ8*BJ8)/($C$8*$C$8))*$D$58</f>
        <v>0.03603067251300001</v>
      </c>
      <c r="BI53" s="252" t="s">
        <v>24</v>
      </c>
      <c r="BJ53" s="253">
        <f>($C$58/100)*((BI8*BI8+BJ8*BJ8)/$C$8)</f>
        <v>1.8935727148800006</v>
      </c>
      <c r="BK53" s="251">
        <f>((BL8*BL8+BM8*BM8)/($C$8*$C$8))*$D$58</f>
        <v>0.03309654832651563</v>
      </c>
      <c r="BL53" s="252" t="s">
        <v>24</v>
      </c>
      <c r="BM53" s="253">
        <f>($C$58/100)*((BL8*BL8+BM8*BM8)/$C$8)</f>
        <v>1.7393713882300004</v>
      </c>
      <c r="BN53" s="251">
        <f>((BO8*BO8+BP8*BP8)/($C$8*$C$8))*$D$58</f>
        <v>0.047730308082390614</v>
      </c>
      <c r="BO53" s="252" t="s">
        <v>24</v>
      </c>
      <c r="BP53" s="253">
        <f>(AY58/100)*((BO8*BO8+BP8*BP8)/AY8)</f>
        <v>0</v>
      </c>
      <c r="BQ53" s="251">
        <f>((BR8*BR8+BS8*BS8)/($C$8*$C$8))*$D$58</f>
        <v>0.04371662303901562</v>
      </c>
      <c r="BR53" s="252" t="s">
        <v>24</v>
      </c>
      <c r="BS53" s="253">
        <f>($C$58/100)*((BR8*BR8+BS8*BS8)/$C$8)</f>
        <v>2.2975037322300005</v>
      </c>
      <c r="BT53" s="251">
        <f>((BU8*BU8+BV8*BV8)/($C$8*$C$8))*$D$58</f>
        <v>0.046680685873000005</v>
      </c>
      <c r="BU53" s="252" t="s">
        <v>24</v>
      </c>
      <c r="BV53" s="253">
        <f>($C$58/100)*((BU8*BU8+BV8*BV8)/$C$8)</f>
        <v>2.4532784684800006</v>
      </c>
      <c r="BW53" s="251">
        <f>((BX8*BX8+BY8*BY8)/($C$8*$C$8))*$D$58</f>
        <v>0.042585555072999985</v>
      </c>
      <c r="BX53" s="252" t="s">
        <v>24</v>
      </c>
      <c r="BY53" s="253">
        <f>($C$58/100)*((BX8*BX8+BY8*BY8)/$C$8)</f>
        <v>2.2380610604799998</v>
      </c>
      <c r="BZ53" s="251">
        <f>((CA8*CA8+CB8*CB8)/($C$8*$C$8))*$D$58</f>
        <v>0.028071492946550775</v>
      </c>
      <c r="CA53" s="252" t="s">
        <v>24</v>
      </c>
      <c r="CB53" s="253">
        <f>(BK58/100)*((CA8*CA8+CB8*CB8)/BK8)</f>
        <v>0</v>
      </c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</row>
    <row r="54" spans="1:93" ht="15" customHeight="1">
      <c r="A54" s="317"/>
      <c r="B54" s="361"/>
      <c r="C54" s="362"/>
      <c r="D54" s="362"/>
      <c r="E54" s="401" t="s">
        <v>35</v>
      </c>
      <c r="F54" s="402"/>
      <c r="G54" s="402"/>
      <c r="H54" s="403"/>
      <c r="I54" s="258"/>
      <c r="J54" s="259" t="s">
        <v>24</v>
      </c>
      <c r="K54" s="260"/>
      <c r="L54" s="258"/>
      <c r="M54" s="259" t="s">
        <v>24</v>
      </c>
      <c r="N54" s="260"/>
      <c r="O54" s="258"/>
      <c r="P54" s="259" t="s">
        <v>24</v>
      </c>
      <c r="Q54" s="260"/>
      <c r="R54" s="258"/>
      <c r="S54" s="259" t="s">
        <v>24</v>
      </c>
      <c r="T54" s="260"/>
      <c r="U54" s="258"/>
      <c r="V54" s="259" t="s">
        <v>24</v>
      </c>
      <c r="W54" s="260"/>
      <c r="X54" s="258"/>
      <c r="Y54" s="259" t="s">
        <v>24</v>
      </c>
      <c r="Z54" s="260"/>
      <c r="AA54" s="261"/>
      <c r="AB54" s="259" t="s">
        <v>24</v>
      </c>
      <c r="AC54" s="260"/>
      <c r="AD54" s="258"/>
      <c r="AE54" s="259" t="s">
        <v>24</v>
      </c>
      <c r="AF54" s="260"/>
      <c r="AG54" s="258"/>
      <c r="AH54" s="259" t="s">
        <v>24</v>
      </c>
      <c r="AI54" s="260"/>
      <c r="AJ54" s="258"/>
      <c r="AK54" s="259" t="s">
        <v>24</v>
      </c>
      <c r="AL54" s="260"/>
      <c r="AM54" s="258"/>
      <c r="AN54" s="259" t="s">
        <v>24</v>
      </c>
      <c r="AO54" s="260"/>
      <c r="AP54" s="258"/>
      <c r="AQ54" s="259" t="s">
        <v>24</v>
      </c>
      <c r="AR54" s="260"/>
      <c r="AS54" s="258"/>
      <c r="AT54" s="259" t="s">
        <v>24</v>
      </c>
      <c r="AU54" s="260"/>
      <c r="AV54" s="258"/>
      <c r="AW54" s="259" t="s">
        <v>24</v>
      </c>
      <c r="AX54" s="260"/>
      <c r="AY54" s="258"/>
      <c r="AZ54" s="259" t="s">
        <v>24</v>
      </c>
      <c r="BA54" s="260"/>
      <c r="BB54" s="261"/>
      <c r="BC54" s="259" t="s">
        <v>24</v>
      </c>
      <c r="BD54" s="260"/>
      <c r="BE54" s="258"/>
      <c r="BF54" s="259" t="s">
        <v>24</v>
      </c>
      <c r="BG54" s="260"/>
      <c r="BH54" s="258"/>
      <c r="BI54" s="259" t="s">
        <v>24</v>
      </c>
      <c r="BJ54" s="260"/>
      <c r="BK54" s="258"/>
      <c r="BL54" s="259" t="s">
        <v>24</v>
      </c>
      <c r="BM54" s="260"/>
      <c r="BN54" s="258"/>
      <c r="BO54" s="259" t="s">
        <v>24</v>
      </c>
      <c r="BP54" s="260"/>
      <c r="BQ54" s="258"/>
      <c r="BR54" s="259" t="s">
        <v>24</v>
      </c>
      <c r="BS54" s="260"/>
      <c r="BT54" s="258"/>
      <c r="BU54" s="259" t="s">
        <v>24</v>
      </c>
      <c r="BV54" s="260"/>
      <c r="BW54" s="258"/>
      <c r="BX54" s="259" t="s">
        <v>24</v>
      </c>
      <c r="BY54" s="260"/>
      <c r="BZ54" s="258"/>
      <c r="CA54" s="259" t="s">
        <v>24</v>
      </c>
      <c r="CB54" s="260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</row>
    <row r="55" spans="1:93" ht="14.25" customHeight="1">
      <c r="A55" s="317"/>
      <c r="B55" s="361"/>
      <c r="C55" s="362"/>
      <c r="D55" s="362"/>
      <c r="E55" s="401" t="s">
        <v>35</v>
      </c>
      <c r="F55" s="402"/>
      <c r="G55" s="402"/>
      <c r="H55" s="403"/>
      <c r="I55" s="128"/>
      <c r="J55" s="262" t="s">
        <v>24</v>
      </c>
      <c r="K55" s="126"/>
      <c r="L55" s="125"/>
      <c r="M55" s="262" t="s">
        <v>24</v>
      </c>
      <c r="N55" s="126"/>
      <c r="O55" s="125"/>
      <c r="P55" s="262" t="s">
        <v>24</v>
      </c>
      <c r="Q55" s="126"/>
      <c r="R55" s="125"/>
      <c r="S55" s="262" t="s">
        <v>24</v>
      </c>
      <c r="T55" s="126"/>
      <c r="U55" s="128"/>
      <c r="V55" s="262" t="s">
        <v>24</v>
      </c>
      <c r="W55" s="126"/>
      <c r="X55" s="125"/>
      <c r="Y55" s="262" t="s">
        <v>24</v>
      </c>
      <c r="Z55" s="126"/>
      <c r="AA55" s="125"/>
      <c r="AB55" s="262" t="s">
        <v>24</v>
      </c>
      <c r="AC55" s="126"/>
      <c r="AD55" s="125"/>
      <c r="AE55" s="262" t="s">
        <v>24</v>
      </c>
      <c r="AF55" s="126"/>
      <c r="AG55" s="128"/>
      <c r="AH55" s="262" t="s">
        <v>24</v>
      </c>
      <c r="AI55" s="126"/>
      <c r="AJ55" s="125"/>
      <c r="AK55" s="262" t="s">
        <v>24</v>
      </c>
      <c r="AL55" s="126"/>
      <c r="AM55" s="125"/>
      <c r="AN55" s="262" t="s">
        <v>24</v>
      </c>
      <c r="AO55" s="126"/>
      <c r="AP55" s="125"/>
      <c r="AQ55" s="262" t="s">
        <v>24</v>
      </c>
      <c r="AR55" s="126"/>
      <c r="AS55" s="128"/>
      <c r="AT55" s="262" t="s">
        <v>24</v>
      </c>
      <c r="AU55" s="126"/>
      <c r="AV55" s="125"/>
      <c r="AW55" s="262" t="s">
        <v>24</v>
      </c>
      <c r="AX55" s="126"/>
      <c r="AY55" s="125"/>
      <c r="AZ55" s="262" t="s">
        <v>24</v>
      </c>
      <c r="BA55" s="126"/>
      <c r="BB55" s="125"/>
      <c r="BC55" s="262" t="s">
        <v>24</v>
      </c>
      <c r="BD55" s="126"/>
      <c r="BE55" s="128"/>
      <c r="BF55" s="262" t="s">
        <v>24</v>
      </c>
      <c r="BG55" s="126"/>
      <c r="BH55" s="125"/>
      <c r="BI55" s="262" t="s">
        <v>24</v>
      </c>
      <c r="BJ55" s="126"/>
      <c r="BK55" s="125"/>
      <c r="BL55" s="262" t="s">
        <v>24</v>
      </c>
      <c r="BM55" s="126"/>
      <c r="BN55" s="125"/>
      <c r="BO55" s="262" t="s">
        <v>24</v>
      </c>
      <c r="BP55" s="126"/>
      <c r="BQ55" s="128"/>
      <c r="BR55" s="262" t="s">
        <v>24</v>
      </c>
      <c r="BS55" s="126"/>
      <c r="BT55" s="125"/>
      <c r="BU55" s="262" t="s">
        <v>24</v>
      </c>
      <c r="BV55" s="126"/>
      <c r="BW55" s="125"/>
      <c r="BX55" s="262" t="s">
        <v>24</v>
      </c>
      <c r="BY55" s="126"/>
      <c r="BZ55" s="125"/>
      <c r="CA55" s="262" t="s">
        <v>24</v>
      </c>
      <c r="CB55" s="126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</row>
    <row r="56" spans="1:93" ht="14.25" customHeight="1" thickBot="1">
      <c r="A56" s="317"/>
      <c r="B56" s="361"/>
      <c r="C56" s="362"/>
      <c r="D56" s="362"/>
      <c r="E56" s="404" t="s">
        <v>35</v>
      </c>
      <c r="F56" s="405"/>
      <c r="G56" s="405"/>
      <c r="H56" s="406"/>
      <c r="I56" s="153"/>
      <c r="J56" s="265" t="s">
        <v>24</v>
      </c>
      <c r="K56" s="152"/>
      <c r="L56" s="134"/>
      <c r="M56" s="265" t="s">
        <v>24</v>
      </c>
      <c r="N56" s="152"/>
      <c r="O56" s="134"/>
      <c r="P56" s="265" t="s">
        <v>24</v>
      </c>
      <c r="Q56" s="152"/>
      <c r="R56" s="134"/>
      <c r="S56" s="265" t="s">
        <v>24</v>
      </c>
      <c r="T56" s="152"/>
      <c r="U56" s="153"/>
      <c r="V56" s="265" t="s">
        <v>24</v>
      </c>
      <c r="W56" s="152"/>
      <c r="X56" s="134"/>
      <c r="Y56" s="265" t="s">
        <v>24</v>
      </c>
      <c r="Z56" s="152"/>
      <c r="AA56" s="134"/>
      <c r="AB56" s="265" t="s">
        <v>24</v>
      </c>
      <c r="AC56" s="152"/>
      <c r="AD56" s="134"/>
      <c r="AE56" s="265" t="s">
        <v>24</v>
      </c>
      <c r="AF56" s="152"/>
      <c r="AG56" s="153"/>
      <c r="AH56" s="265" t="s">
        <v>24</v>
      </c>
      <c r="AI56" s="152"/>
      <c r="AJ56" s="134"/>
      <c r="AK56" s="265" t="s">
        <v>24</v>
      </c>
      <c r="AL56" s="152"/>
      <c r="AM56" s="134"/>
      <c r="AN56" s="265" t="s">
        <v>24</v>
      </c>
      <c r="AO56" s="152"/>
      <c r="AP56" s="134"/>
      <c r="AQ56" s="265" t="s">
        <v>24</v>
      </c>
      <c r="AR56" s="152"/>
      <c r="AS56" s="153"/>
      <c r="AT56" s="265" t="s">
        <v>24</v>
      </c>
      <c r="AU56" s="152"/>
      <c r="AV56" s="134"/>
      <c r="AW56" s="265" t="s">
        <v>24</v>
      </c>
      <c r="AX56" s="152"/>
      <c r="AY56" s="134"/>
      <c r="AZ56" s="265" t="s">
        <v>24</v>
      </c>
      <c r="BA56" s="152"/>
      <c r="BB56" s="134"/>
      <c r="BC56" s="265" t="s">
        <v>24</v>
      </c>
      <c r="BD56" s="152"/>
      <c r="BE56" s="153"/>
      <c r="BF56" s="265" t="s">
        <v>24</v>
      </c>
      <c r="BG56" s="152"/>
      <c r="BH56" s="134"/>
      <c r="BI56" s="265" t="s">
        <v>24</v>
      </c>
      <c r="BJ56" s="152"/>
      <c r="BK56" s="134"/>
      <c r="BL56" s="265" t="s">
        <v>24</v>
      </c>
      <c r="BM56" s="152"/>
      <c r="BN56" s="134"/>
      <c r="BO56" s="265" t="s">
        <v>24</v>
      </c>
      <c r="BP56" s="152"/>
      <c r="BQ56" s="153"/>
      <c r="BR56" s="265" t="s">
        <v>24</v>
      </c>
      <c r="BS56" s="152"/>
      <c r="BT56" s="134"/>
      <c r="BU56" s="265" t="s">
        <v>24</v>
      </c>
      <c r="BV56" s="152"/>
      <c r="BW56" s="134"/>
      <c r="BX56" s="265" t="s">
        <v>24</v>
      </c>
      <c r="BY56" s="152"/>
      <c r="BZ56" s="134"/>
      <c r="CA56" s="265" t="s">
        <v>24</v>
      </c>
      <c r="CB56" s="152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</row>
    <row r="57" spans="1:93" ht="16.5" customHeight="1">
      <c r="A57" s="357"/>
      <c r="B57" s="266"/>
      <c r="C57" s="267" t="s">
        <v>37</v>
      </c>
      <c r="D57" s="268" t="s">
        <v>38</v>
      </c>
      <c r="E57" s="249"/>
      <c r="F57" s="407" t="s">
        <v>25</v>
      </c>
      <c r="G57" s="407"/>
      <c r="H57" s="250"/>
      <c r="I57" s="269">
        <f>J8+$H$6+I53</f>
        <v>14.665685925545318</v>
      </c>
      <c r="J57" s="270" t="s">
        <v>24</v>
      </c>
      <c r="K57" s="269">
        <f>K8+$H$7+K53</f>
        <v>3.9427118447949807</v>
      </c>
      <c r="L57" s="271">
        <f>M8+$H$6+L53</f>
        <v>44.63230039915498</v>
      </c>
      <c r="M57" s="270" t="s">
        <v>24</v>
      </c>
      <c r="N57" s="272">
        <f>N8+$H$7+N53</f>
        <v>1.697530194517501</v>
      </c>
      <c r="O57" s="269">
        <f>P8+$H$6+O53</f>
        <v>55.49096249296646</v>
      </c>
      <c r="P57" s="270" t="s">
        <v>24</v>
      </c>
      <c r="Q57" s="269">
        <f>Q8+$H$7+Q53</f>
        <v>3.1257520842700015</v>
      </c>
      <c r="R57" s="271">
        <f>S8+$H$6+R53</f>
        <v>53.67574005050652</v>
      </c>
      <c r="S57" s="270" t="s">
        <v>24</v>
      </c>
      <c r="T57" s="272">
        <f>T8+$H$7+T53</f>
        <v>2.4563983450300007</v>
      </c>
      <c r="U57" s="269">
        <f>V8+$H$6+U53</f>
        <v>52.83228100345625</v>
      </c>
      <c r="V57" s="270" t="s">
        <v>24</v>
      </c>
      <c r="W57" s="269">
        <f>W8+$H$7+W53</f>
        <v>2.379718908</v>
      </c>
      <c r="X57" s="271">
        <f>Y8+$H$6+X53</f>
        <v>55.73840541821211</v>
      </c>
      <c r="Y57" s="270" t="s">
        <v>24</v>
      </c>
      <c r="Z57" s="272">
        <f>Z8+$H$7+Z53</f>
        <v>2.649029783557501</v>
      </c>
      <c r="AA57" s="273">
        <f>AB8+$H$6+AA53</f>
        <v>54.154578640625004</v>
      </c>
      <c r="AB57" s="270" t="s">
        <v>24</v>
      </c>
      <c r="AC57" s="269">
        <f>AC8+$H$7+AC53</f>
        <v>2.500470000000001</v>
      </c>
      <c r="AD57" s="271">
        <f>AE8+$H$6+AD53</f>
        <v>52.38852264575748</v>
      </c>
      <c r="AE57" s="270" t="s">
        <v>24</v>
      </c>
      <c r="AF57" s="272">
        <f>AF8+$H$7+AF53</f>
        <v>0</v>
      </c>
      <c r="AG57" s="269">
        <f>AH8+$H$6+AG53</f>
        <v>51.224563884943855</v>
      </c>
      <c r="AH57" s="270" t="s">
        <v>24</v>
      </c>
      <c r="AI57" s="269">
        <f>AI8+$H$7+AI53</f>
        <v>2.2369221984375014</v>
      </c>
      <c r="AJ57" s="271">
        <f>AK8+$H$6+AJ53</f>
        <v>54.309852169267295</v>
      </c>
      <c r="AK57" s="270" t="s">
        <v>24</v>
      </c>
      <c r="AL57" s="272">
        <f>AL8+$H$7+AL53</f>
        <v>2.514845151437501</v>
      </c>
      <c r="AM57" s="269">
        <f>AN8+$H$6+AM53</f>
        <v>52.829275846313415</v>
      </c>
      <c r="AN57" s="270" t="s">
        <v>24</v>
      </c>
      <c r="AO57" s="269">
        <f>AO8+$H$7+AO53</f>
        <v>2.3794478771175007</v>
      </c>
      <c r="AP57" s="271">
        <f>AQ8+$H$6+AP53</f>
        <v>53.34015677952936</v>
      </c>
      <c r="AQ57" s="270" t="s">
        <v>24</v>
      </c>
      <c r="AR57" s="272">
        <f>AR8+$H$7+AR53</f>
        <v>0</v>
      </c>
      <c r="AS57" s="269">
        <f>AT8+$H$6+AS53</f>
        <v>5.507475786406251</v>
      </c>
      <c r="AT57" s="270" t="s">
        <v>24</v>
      </c>
      <c r="AU57" s="269">
        <f>AU8+$H$7+AU53</f>
        <v>0.025004700000000005</v>
      </c>
      <c r="AV57" s="271">
        <f>AW8+$H$6+AV53</f>
        <v>1.163018195012</v>
      </c>
      <c r="AW57" s="270" t="s">
        <v>24</v>
      </c>
      <c r="AX57" s="272">
        <f>AX8+$H$7+AX53</f>
        <v>0.0009562291200000002</v>
      </c>
      <c r="AY57" s="269">
        <f>AZ8+$H$6+AY53</f>
        <v>40.89611037214839</v>
      </c>
      <c r="AZ57" s="270" t="s">
        <v>24</v>
      </c>
      <c r="BA57" s="274">
        <f>BA8+$H$7+BA53</f>
        <v>1.42477110223</v>
      </c>
      <c r="BB57" s="271">
        <f>BC8+$H$6+BB53</f>
        <v>37.935319701915724</v>
      </c>
      <c r="BC57" s="270" t="s">
        <v>24</v>
      </c>
      <c r="BD57" s="272">
        <f>BD8+$H$7+BD53</f>
        <v>0</v>
      </c>
      <c r="BE57" s="269">
        <f>BF8+$H$6+BE53</f>
        <v>41.21253233790964</v>
      </c>
      <c r="BF57" s="270" t="s">
        <v>24</v>
      </c>
      <c r="BG57" s="269">
        <f>BG8+$H$7+BG53</f>
        <v>1.4469472870300004</v>
      </c>
      <c r="BH57" s="271">
        <f>BI8+$H$6+BH53</f>
        <v>47.135030672513004</v>
      </c>
      <c r="BI57" s="270" t="s">
        <v>24</v>
      </c>
      <c r="BJ57" s="272">
        <f>BJ8+$H$7+BJ53</f>
        <v>1.8935727148800006</v>
      </c>
      <c r="BK57" s="269">
        <f>BL8+$H$6+BK53</f>
        <v>45.17809654832652</v>
      </c>
      <c r="BL57" s="270" t="s">
        <v>24</v>
      </c>
      <c r="BM57" s="269">
        <f>BM8+$H$7+BM53</f>
        <v>1.7393713882300004</v>
      </c>
      <c r="BN57" s="271">
        <f>BO8+$H$6+BN53</f>
        <v>54.240730308082384</v>
      </c>
      <c r="BO57" s="270" t="s">
        <v>24</v>
      </c>
      <c r="BP57" s="272">
        <f>BP8+$H$7+BP53</f>
        <v>0</v>
      </c>
      <c r="BQ57" s="269">
        <f>BR8+$H$6+BQ53</f>
        <v>51.91271662303902</v>
      </c>
      <c r="BR57" s="270" t="s">
        <v>24</v>
      </c>
      <c r="BS57" s="269">
        <f>BS8+$H$7+BS53</f>
        <v>2.2975037322300005</v>
      </c>
      <c r="BT57" s="271">
        <f>BU8+$H$6+BT53</f>
        <v>53.641680685873</v>
      </c>
      <c r="BU57" s="270" t="s">
        <v>24</v>
      </c>
      <c r="BV57" s="272">
        <f>BV8+$H$7+BV53</f>
        <v>2.4532784684800006</v>
      </c>
      <c r="BW57" s="269">
        <f>BX8+$H$6+BW53</f>
        <v>51.237585555073</v>
      </c>
      <c r="BX57" s="270" t="s">
        <v>24</v>
      </c>
      <c r="BY57" s="269">
        <f>BY8+$H$7+BY53</f>
        <v>2.2380610604799998</v>
      </c>
      <c r="BZ57" s="271">
        <f>CA8+$H$6+BZ53</f>
        <v>40.946071492946544</v>
      </c>
      <c r="CA57" s="270" t="s">
        <v>24</v>
      </c>
      <c r="CB57" s="272">
        <f>CB8+$H$7+CB53</f>
        <v>7.409999999999997</v>
      </c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</row>
    <row r="58" spans="1:93" ht="14.25" customHeight="1" thickBot="1">
      <c r="A58" s="357"/>
      <c r="B58" s="275" t="s">
        <v>39</v>
      </c>
      <c r="C58" s="276">
        <v>13.72</v>
      </c>
      <c r="D58" s="277">
        <v>0.4177</v>
      </c>
      <c r="E58" s="256"/>
      <c r="F58" s="408" t="s">
        <v>26</v>
      </c>
      <c r="G58" s="408"/>
      <c r="H58" s="257"/>
      <c r="I58" s="278"/>
      <c r="J58" s="262" t="s">
        <v>24</v>
      </c>
      <c r="K58" s="278"/>
      <c r="L58" s="163"/>
      <c r="M58" s="262" t="s">
        <v>24</v>
      </c>
      <c r="N58" s="279"/>
      <c r="O58" s="278"/>
      <c r="P58" s="262" t="s">
        <v>24</v>
      </c>
      <c r="Q58" s="278"/>
      <c r="R58" s="163"/>
      <c r="S58" s="262" t="s">
        <v>24</v>
      </c>
      <c r="T58" s="279"/>
      <c r="U58" s="278"/>
      <c r="V58" s="262" t="s">
        <v>24</v>
      </c>
      <c r="W58" s="278"/>
      <c r="X58" s="163"/>
      <c r="Y58" s="262" t="s">
        <v>24</v>
      </c>
      <c r="Z58" s="279"/>
      <c r="AA58" s="163"/>
      <c r="AB58" s="262" t="s">
        <v>24</v>
      </c>
      <c r="AC58" s="278"/>
      <c r="AD58" s="163"/>
      <c r="AE58" s="262" t="s">
        <v>24</v>
      </c>
      <c r="AF58" s="279"/>
      <c r="AG58" s="278"/>
      <c r="AH58" s="262" t="s">
        <v>24</v>
      </c>
      <c r="AI58" s="278"/>
      <c r="AJ58" s="163"/>
      <c r="AK58" s="262" t="s">
        <v>24</v>
      </c>
      <c r="AL58" s="279"/>
      <c r="AM58" s="278"/>
      <c r="AN58" s="262" t="s">
        <v>24</v>
      </c>
      <c r="AO58" s="278"/>
      <c r="AP58" s="163"/>
      <c r="AQ58" s="262" t="s">
        <v>24</v>
      </c>
      <c r="AR58" s="279"/>
      <c r="AS58" s="278"/>
      <c r="AT58" s="262" t="s">
        <v>24</v>
      </c>
      <c r="AU58" s="278"/>
      <c r="AV58" s="163"/>
      <c r="AW58" s="262" t="s">
        <v>24</v>
      </c>
      <c r="AX58" s="279"/>
      <c r="AY58" s="278"/>
      <c r="AZ58" s="262" t="s">
        <v>24</v>
      </c>
      <c r="BA58" s="279"/>
      <c r="BB58" s="163"/>
      <c r="BC58" s="262" t="s">
        <v>24</v>
      </c>
      <c r="BD58" s="279"/>
      <c r="BE58" s="278"/>
      <c r="BF58" s="262" t="s">
        <v>24</v>
      </c>
      <c r="BG58" s="278"/>
      <c r="BH58" s="163"/>
      <c r="BI58" s="262" t="s">
        <v>24</v>
      </c>
      <c r="BJ58" s="279"/>
      <c r="BK58" s="278"/>
      <c r="BL58" s="262" t="s">
        <v>24</v>
      </c>
      <c r="BM58" s="278"/>
      <c r="BN58" s="163"/>
      <c r="BO58" s="262" t="s">
        <v>24</v>
      </c>
      <c r="BP58" s="279"/>
      <c r="BQ58" s="278"/>
      <c r="BR58" s="262" t="s">
        <v>24</v>
      </c>
      <c r="BS58" s="278"/>
      <c r="BT58" s="163"/>
      <c r="BU58" s="262" t="s">
        <v>24</v>
      </c>
      <c r="BV58" s="279"/>
      <c r="BW58" s="278"/>
      <c r="BX58" s="262" t="s">
        <v>24</v>
      </c>
      <c r="BY58" s="278"/>
      <c r="BZ58" s="163"/>
      <c r="CA58" s="262" t="s">
        <v>24</v>
      </c>
      <c r="CB58" s="27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</row>
    <row r="59" spans="1:93" ht="15" customHeight="1">
      <c r="A59" s="357"/>
      <c r="B59" s="280"/>
      <c r="C59" s="281"/>
      <c r="D59" s="282"/>
      <c r="E59" s="256"/>
      <c r="F59" s="409" t="s">
        <v>27</v>
      </c>
      <c r="G59" s="409"/>
      <c r="H59" s="257"/>
      <c r="I59" s="128"/>
      <c r="J59" s="262" t="s">
        <v>24</v>
      </c>
      <c r="K59" s="128"/>
      <c r="L59" s="125"/>
      <c r="M59" s="262" t="s">
        <v>24</v>
      </c>
      <c r="N59" s="126"/>
      <c r="O59" s="128"/>
      <c r="P59" s="262" t="s">
        <v>24</v>
      </c>
      <c r="Q59" s="128"/>
      <c r="R59" s="125"/>
      <c r="S59" s="262" t="s">
        <v>24</v>
      </c>
      <c r="T59" s="126"/>
      <c r="U59" s="128"/>
      <c r="V59" s="262" t="s">
        <v>24</v>
      </c>
      <c r="W59" s="128"/>
      <c r="X59" s="125"/>
      <c r="Y59" s="262" t="s">
        <v>24</v>
      </c>
      <c r="Z59" s="126"/>
      <c r="AA59" s="125"/>
      <c r="AB59" s="262" t="s">
        <v>24</v>
      </c>
      <c r="AC59" s="128"/>
      <c r="AD59" s="125"/>
      <c r="AE59" s="262" t="s">
        <v>24</v>
      </c>
      <c r="AF59" s="126"/>
      <c r="AG59" s="128"/>
      <c r="AH59" s="262" t="s">
        <v>24</v>
      </c>
      <c r="AI59" s="128"/>
      <c r="AJ59" s="125"/>
      <c r="AK59" s="262" t="s">
        <v>24</v>
      </c>
      <c r="AL59" s="126"/>
      <c r="AM59" s="128"/>
      <c r="AN59" s="262" t="s">
        <v>24</v>
      </c>
      <c r="AO59" s="128"/>
      <c r="AP59" s="125"/>
      <c r="AQ59" s="262" t="s">
        <v>24</v>
      </c>
      <c r="AR59" s="126"/>
      <c r="AS59" s="128"/>
      <c r="AT59" s="262" t="s">
        <v>24</v>
      </c>
      <c r="AU59" s="128"/>
      <c r="AV59" s="125"/>
      <c r="AW59" s="262" t="s">
        <v>24</v>
      </c>
      <c r="AX59" s="126"/>
      <c r="AY59" s="128"/>
      <c r="AZ59" s="262" t="s">
        <v>24</v>
      </c>
      <c r="BA59" s="126"/>
      <c r="BB59" s="125"/>
      <c r="BC59" s="262" t="s">
        <v>24</v>
      </c>
      <c r="BD59" s="126"/>
      <c r="BE59" s="128"/>
      <c r="BF59" s="262" t="s">
        <v>24</v>
      </c>
      <c r="BG59" s="128"/>
      <c r="BH59" s="125"/>
      <c r="BI59" s="262" t="s">
        <v>24</v>
      </c>
      <c r="BJ59" s="126"/>
      <c r="BK59" s="128"/>
      <c r="BL59" s="262" t="s">
        <v>24</v>
      </c>
      <c r="BM59" s="128"/>
      <c r="BN59" s="125"/>
      <c r="BO59" s="262" t="s">
        <v>24</v>
      </c>
      <c r="BP59" s="126"/>
      <c r="BQ59" s="128"/>
      <c r="BR59" s="262" t="s">
        <v>24</v>
      </c>
      <c r="BS59" s="128"/>
      <c r="BT59" s="125"/>
      <c r="BU59" s="262" t="s">
        <v>24</v>
      </c>
      <c r="BV59" s="126"/>
      <c r="BW59" s="128"/>
      <c r="BX59" s="262" t="s">
        <v>24</v>
      </c>
      <c r="BY59" s="128"/>
      <c r="BZ59" s="125"/>
      <c r="CA59" s="262" t="s">
        <v>24</v>
      </c>
      <c r="CB59" s="126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</row>
    <row r="60" spans="1:93" ht="15" customHeight="1" thickBot="1">
      <c r="A60" s="357"/>
      <c r="B60" s="101"/>
      <c r="C60" s="102"/>
      <c r="D60" s="103"/>
      <c r="E60" s="263"/>
      <c r="F60" s="410" t="s">
        <v>28</v>
      </c>
      <c r="G60" s="410"/>
      <c r="H60" s="264"/>
      <c r="I60" s="110"/>
      <c r="J60" s="283" t="s">
        <v>24</v>
      </c>
      <c r="K60" s="110"/>
      <c r="L60" s="109"/>
      <c r="M60" s="283" t="s">
        <v>24</v>
      </c>
      <c r="N60" s="111"/>
      <c r="O60" s="110"/>
      <c r="P60" s="283" t="s">
        <v>24</v>
      </c>
      <c r="Q60" s="110"/>
      <c r="R60" s="109"/>
      <c r="S60" s="283" t="s">
        <v>24</v>
      </c>
      <c r="T60" s="111"/>
      <c r="U60" s="110"/>
      <c r="V60" s="283" t="s">
        <v>24</v>
      </c>
      <c r="W60" s="110"/>
      <c r="X60" s="109"/>
      <c r="Y60" s="283" t="s">
        <v>24</v>
      </c>
      <c r="Z60" s="111"/>
      <c r="AA60" s="109"/>
      <c r="AB60" s="283" t="s">
        <v>24</v>
      </c>
      <c r="AC60" s="110"/>
      <c r="AD60" s="109"/>
      <c r="AE60" s="283" t="s">
        <v>24</v>
      </c>
      <c r="AF60" s="111"/>
      <c r="AG60" s="110"/>
      <c r="AH60" s="283" t="s">
        <v>24</v>
      </c>
      <c r="AI60" s="110"/>
      <c r="AJ60" s="109"/>
      <c r="AK60" s="283" t="s">
        <v>24</v>
      </c>
      <c r="AL60" s="111"/>
      <c r="AM60" s="110"/>
      <c r="AN60" s="283" t="s">
        <v>24</v>
      </c>
      <c r="AO60" s="110"/>
      <c r="AP60" s="109"/>
      <c r="AQ60" s="283" t="s">
        <v>24</v>
      </c>
      <c r="AR60" s="111"/>
      <c r="AS60" s="110"/>
      <c r="AT60" s="283" t="s">
        <v>24</v>
      </c>
      <c r="AU60" s="110"/>
      <c r="AV60" s="109"/>
      <c r="AW60" s="283" t="s">
        <v>24</v>
      </c>
      <c r="AX60" s="111"/>
      <c r="AY60" s="110"/>
      <c r="AZ60" s="283" t="s">
        <v>24</v>
      </c>
      <c r="BA60" s="111"/>
      <c r="BB60" s="109"/>
      <c r="BC60" s="283" t="s">
        <v>24</v>
      </c>
      <c r="BD60" s="111"/>
      <c r="BE60" s="110"/>
      <c r="BF60" s="283" t="s">
        <v>24</v>
      </c>
      <c r="BG60" s="110"/>
      <c r="BH60" s="109"/>
      <c r="BI60" s="283" t="s">
        <v>24</v>
      </c>
      <c r="BJ60" s="111"/>
      <c r="BK60" s="110"/>
      <c r="BL60" s="283" t="s">
        <v>24</v>
      </c>
      <c r="BM60" s="110"/>
      <c r="BN60" s="109"/>
      <c r="BO60" s="283" t="s">
        <v>24</v>
      </c>
      <c r="BP60" s="111"/>
      <c r="BQ60" s="110"/>
      <c r="BR60" s="283" t="s">
        <v>24</v>
      </c>
      <c r="BS60" s="110"/>
      <c r="BT60" s="109"/>
      <c r="BU60" s="283" t="s">
        <v>24</v>
      </c>
      <c r="BV60" s="111"/>
      <c r="BW60" s="110"/>
      <c r="BX60" s="283" t="s">
        <v>24</v>
      </c>
      <c r="BY60" s="110"/>
      <c r="BZ60" s="109"/>
      <c r="CA60" s="283" t="s">
        <v>24</v>
      </c>
      <c r="CB60" s="111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</row>
    <row r="61" spans="1:93" ht="15.75" customHeight="1" thickBot="1">
      <c r="A61" s="357"/>
      <c r="B61" s="284"/>
      <c r="C61" s="285"/>
      <c r="D61" s="286"/>
      <c r="E61" s="398" t="s">
        <v>29</v>
      </c>
      <c r="F61" s="399"/>
      <c r="G61" s="399"/>
      <c r="H61" s="400"/>
      <c r="I61" s="287">
        <f>I57+I58</f>
        <v>14.665685925545318</v>
      </c>
      <c r="J61" s="288" t="s">
        <v>24</v>
      </c>
      <c r="K61" s="289">
        <f>K57+K58</f>
        <v>3.9427118447949807</v>
      </c>
      <c r="L61" s="290">
        <f>L57+L58</f>
        <v>44.63230039915498</v>
      </c>
      <c r="M61" s="291" t="s">
        <v>24</v>
      </c>
      <c r="N61" s="292">
        <f>N57+N58</f>
        <v>1.697530194517501</v>
      </c>
      <c r="O61" s="293">
        <f>O57+O58</f>
        <v>55.49096249296646</v>
      </c>
      <c r="P61" s="291" t="s">
        <v>24</v>
      </c>
      <c r="Q61" s="289">
        <f>Q57+Q58</f>
        <v>3.1257520842700015</v>
      </c>
      <c r="R61" s="290">
        <f>R57+R58</f>
        <v>53.67574005050652</v>
      </c>
      <c r="S61" s="291" t="s">
        <v>24</v>
      </c>
      <c r="T61" s="294">
        <f>T57+T58</f>
        <v>2.4563983450300007</v>
      </c>
      <c r="U61" s="287">
        <f>U57+U58</f>
        <v>52.83228100345625</v>
      </c>
      <c r="V61" s="288" t="s">
        <v>24</v>
      </c>
      <c r="W61" s="289">
        <f>W57+W58</f>
        <v>2.379718908</v>
      </c>
      <c r="X61" s="290">
        <f>X57+X58</f>
        <v>55.73840541821211</v>
      </c>
      <c r="Y61" s="291" t="s">
        <v>24</v>
      </c>
      <c r="Z61" s="292">
        <f>Z57+Z58</f>
        <v>2.649029783557501</v>
      </c>
      <c r="AA61" s="293">
        <f>AA57+AA58</f>
        <v>54.154578640625004</v>
      </c>
      <c r="AB61" s="291" t="s">
        <v>24</v>
      </c>
      <c r="AC61" s="289">
        <f>AC57+AC58</f>
        <v>2.500470000000001</v>
      </c>
      <c r="AD61" s="290">
        <f>AD57+AD58</f>
        <v>52.38852264575748</v>
      </c>
      <c r="AE61" s="291" t="s">
        <v>24</v>
      </c>
      <c r="AF61" s="294">
        <f>AF57+AF58</f>
        <v>0</v>
      </c>
      <c r="AG61" s="287">
        <f>AG57+AG58</f>
        <v>51.224563884943855</v>
      </c>
      <c r="AH61" s="288" t="s">
        <v>24</v>
      </c>
      <c r="AI61" s="289">
        <f>AI57+AI58</f>
        <v>2.2369221984375014</v>
      </c>
      <c r="AJ61" s="290">
        <f>AJ57+AJ58</f>
        <v>54.309852169267295</v>
      </c>
      <c r="AK61" s="291" t="s">
        <v>24</v>
      </c>
      <c r="AL61" s="292">
        <f>AL57+AL58</f>
        <v>2.514845151437501</v>
      </c>
      <c r="AM61" s="293">
        <f>AM57+AM58</f>
        <v>52.829275846313415</v>
      </c>
      <c r="AN61" s="291" t="s">
        <v>24</v>
      </c>
      <c r="AO61" s="289">
        <f>AO57+AO58</f>
        <v>2.3794478771175007</v>
      </c>
      <c r="AP61" s="290">
        <f>AP57+AP58</f>
        <v>53.34015677952936</v>
      </c>
      <c r="AQ61" s="291" t="s">
        <v>24</v>
      </c>
      <c r="AR61" s="294">
        <f>AR57+AR58</f>
        <v>0</v>
      </c>
      <c r="AS61" s="287">
        <f>AS57+AS58</f>
        <v>5.507475786406251</v>
      </c>
      <c r="AT61" s="288" t="s">
        <v>24</v>
      </c>
      <c r="AU61" s="289">
        <f>AU57+AU58</f>
        <v>0.025004700000000005</v>
      </c>
      <c r="AV61" s="290">
        <f>AV57+AV58</f>
        <v>1.163018195012</v>
      </c>
      <c r="AW61" s="291" t="s">
        <v>24</v>
      </c>
      <c r="AX61" s="292">
        <f>AX57+AX58</f>
        <v>0.0009562291200000002</v>
      </c>
      <c r="AY61" s="293">
        <f>AY57+AY58</f>
        <v>40.89611037214839</v>
      </c>
      <c r="AZ61" s="291" t="s">
        <v>24</v>
      </c>
      <c r="BA61" s="289">
        <f>BA57+BA58</f>
        <v>1.42477110223</v>
      </c>
      <c r="BB61" s="290">
        <f>BB57+BB58</f>
        <v>37.935319701915724</v>
      </c>
      <c r="BC61" s="291" t="s">
        <v>24</v>
      </c>
      <c r="BD61" s="294">
        <f>BD57+BD58</f>
        <v>0</v>
      </c>
      <c r="BE61" s="287">
        <f>BE57+BE58</f>
        <v>41.21253233790964</v>
      </c>
      <c r="BF61" s="288" t="s">
        <v>24</v>
      </c>
      <c r="BG61" s="289">
        <f>BG57+BG58</f>
        <v>1.4469472870300004</v>
      </c>
      <c r="BH61" s="290">
        <f>BH57+BH58</f>
        <v>47.135030672513004</v>
      </c>
      <c r="BI61" s="291" t="s">
        <v>24</v>
      </c>
      <c r="BJ61" s="292">
        <f>BJ57+BJ58</f>
        <v>1.8935727148800006</v>
      </c>
      <c r="BK61" s="293">
        <f>BK57+BK58</f>
        <v>45.17809654832652</v>
      </c>
      <c r="BL61" s="291" t="s">
        <v>24</v>
      </c>
      <c r="BM61" s="289">
        <f>BM57+BM58</f>
        <v>1.7393713882300004</v>
      </c>
      <c r="BN61" s="290">
        <f>BN57+BN58</f>
        <v>54.240730308082384</v>
      </c>
      <c r="BO61" s="291" t="s">
        <v>24</v>
      </c>
      <c r="BP61" s="294">
        <f>BP57+BP58</f>
        <v>0</v>
      </c>
      <c r="BQ61" s="331">
        <f>BQ57+BQ58</f>
        <v>51.91271662303902</v>
      </c>
      <c r="BR61" s="288" t="s">
        <v>24</v>
      </c>
      <c r="BS61" s="289">
        <f>BS57+BS58</f>
        <v>2.2975037322300005</v>
      </c>
      <c r="BT61" s="290">
        <f>BT57+BT58</f>
        <v>53.641680685873</v>
      </c>
      <c r="BU61" s="291" t="s">
        <v>24</v>
      </c>
      <c r="BV61" s="292">
        <f>BV57+BV58</f>
        <v>2.4532784684800006</v>
      </c>
      <c r="BW61" s="293">
        <f>BW57+BW58</f>
        <v>51.237585555073</v>
      </c>
      <c r="BX61" s="291" t="s">
        <v>24</v>
      </c>
      <c r="BY61" s="289">
        <f>BY57+BY58</f>
        <v>2.2380610604799998</v>
      </c>
      <c r="BZ61" s="290">
        <f>BZ57+BZ58</f>
        <v>40.946071492946544</v>
      </c>
      <c r="CA61" s="291" t="s">
        <v>24</v>
      </c>
      <c r="CB61" s="294">
        <f>CB57+CB58</f>
        <v>7.409999999999997</v>
      </c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</row>
    <row r="62" spans="1:93" ht="16.5" customHeight="1" thickBot="1">
      <c r="A62" s="357"/>
      <c r="B62" s="295"/>
      <c r="C62" s="296"/>
      <c r="D62" s="297"/>
      <c r="E62" s="352" t="s">
        <v>30</v>
      </c>
      <c r="F62" s="352"/>
      <c r="G62" s="352"/>
      <c r="H62" s="342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6"/>
      <c r="T62" s="346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6"/>
      <c r="AF62" s="346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6"/>
      <c r="AR62" s="346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6"/>
      <c r="BD62" s="346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6"/>
      <c r="BP62" s="346"/>
      <c r="BQ62" s="342"/>
      <c r="BR62" s="341"/>
      <c r="BS62" s="341"/>
      <c r="BT62" s="341"/>
      <c r="BU62" s="341"/>
      <c r="BV62" s="341"/>
      <c r="BW62" s="341"/>
      <c r="BX62" s="341"/>
      <c r="BY62" s="341"/>
      <c r="BZ62" s="341"/>
      <c r="CA62" s="346"/>
      <c r="CB62" s="346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</row>
    <row r="63" spans="1:93" ht="24" customHeight="1" thickBot="1">
      <c r="A63" s="299"/>
      <c r="B63" s="394" t="s">
        <v>31</v>
      </c>
      <c r="C63" s="395"/>
      <c r="D63" s="395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7"/>
      <c r="U63" s="296"/>
      <c r="V63" s="298"/>
      <c r="W63" s="296"/>
      <c r="X63" s="296"/>
      <c r="Y63" s="298"/>
      <c r="Z63" s="297"/>
      <c r="AA63" s="296"/>
      <c r="AB63" s="298"/>
      <c r="AC63" s="296"/>
      <c r="AD63" s="296"/>
      <c r="AE63" s="298"/>
      <c r="AF63" s="296"/>
      <c r="AG63" s="296"/>
      <c r="AH63" s="298"/>
      <c r="AI63" s="296"/>
      <c r="AJ63" s="296"/>
      <c r="AK63" s="298"/>
      <c r="AL63" s="296"/>
      <c r="AM63" s="296"/>
      <c r="AN63" s="298"/>
      <c r="AO63" s="296"/>
      <c r="AP63" s="296"/>
      <c r="AQ63" s="298"/>
      <c r="AR63" s="296"/>
      <c r="AS63" s="296"/>
      <c r="AT63" s="298"/>
      <c r="AU63" s="296"/>
      <c r="AV63" s="296"/>
      <c r="AW63" s="298"/>
      <c r="AX63" s="296"/>
      <c r="AY63" s="296"/>
      <c r="AZ63" s="298"/>
      <c r="BA63" s="296"/>
      <c r="BB63" s="296"/>
      <c r="BC63" s="298"/>
      <c r="BD63" s="296"/>
      <c r="BE63" s="296"/>
      <c r="BF63" s="298"/>
      <c r="BG63" s="296"/>
      <c r="BH63" s="296"/>
      <c r="BI63" s="298"/>
      <c r="BJ63" s="296"/>
      <c r="BK63" s="296"/>
      <c r="BL63" s="298"/>
      <c r="BM63" s="296"/>
      <c r="BN63" s="296"/>
      <c r="BO63" s="298"/>
      <c r="BP63" s="297"/>
      <c r="BQ63" s="99"/>
      <c r="BR63" s="100"/>
      <c r="BS63" s="99"/>
      <c r="BT63" s="99"/>
      <c r="BU63" s="100"/>
      <c r="BV63" s="99"/>
      <c r="BW63" s="99"/>
      <c r="BX63" s="100"/>
      <c r="BY63" s="99"/>
      <c r="BZ63" s="99"/>
      <c r="CA63" s="100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</row>
    <row r="64" spans="18:68" ht="12.75">
      <c r="R64" s="99"/>
      <c r="S64" s="100"/>
      <c r="T64" s="99"/>
      <c r="U64" s="99"/>
      <c r="V64" s="100"/>
      <c r="W64" s="99"/>
      <c r="X64" s="99"/>
      <c r="Y64" s="100"/>
      <c r="Z64" s="99"/>
      <c r="AA64" s="99"/>
      <c r="AB64" s="100"/>
      <c r="AC64" s="99"/>
      <c r="AD64" s="99"/>
      <c r="AE64" s="100"/>
      <c r="AF64" s="99"/>
      <c r="AG64" s="99"/>
      <c r="AH64" s="100"/>
      <c r="AI64" s="99"/>
      <c r="AJ64" s="99"/>
      <c r="AK64" s="100"/>
      <c r="AL64" s="99"/>
      <c r="AM64" s="99"/>
      <c r="AN64" s="100"/>
      <c r="AO64" s="99"/>
      <c r="AP64" s="99"/>
      <c r="AQ64" s="100"/>
      <c r="AR64" s="99"/>
      <c r="AS64" s="99"/>
      <c r="AT64" s="100"/>
      <c r="AU64" s="99"/>
      <c r="AV64" s="99"/>
      <c r="AW64" s="100"/>
      <c r="AX64" s="99"/>
      <c r="AY64" s="99"/>
      <c r="AZ64" s="100"/>
      <c r="BA64" s="99"/>
      <c r="BB64" s="99"/>
      <c r="BC64" s="100"/>
      <c r="BD64" s="99"/>
      <c r="BE64" s="99"/>
      <c r="BF64" s="100"/>
      <c r="BG64" s="99"/>
      <c r="BH64" s="99"/>
      <c r="BI64" s="100"/>
      <c r="BJ64" s="99"/>
      <c r="BK64" s="99"/>
      <c r="BL64" s="100"/>
      <c r="BM64" s="99"/>
      <c r="BN64" s="99"/>
      <c r="BO64" s="100"/>
      <c r="BP64" s="99"/>
    </row>
    <row r="65" spans="18:79" ht="12.75">
      <c r="R65" s="99"/>
      <c r="S65" s="100"/>
      <c r="T65" s="99"/>
      <c r="U65" s="99"/>
      <c r="V65" s="100"/>
      <c r="W65" s="99"/>
      <c r="X65" s="99"/>
      <c r="Y65" s="100"/>
      <c r="Z65" s="99"/>
      <c r="AA65" s="99"/>
      <c r="AB65" s="100"/>
      <c r="AC65" s="99"/>
      <c r="AD65" s="99"/>
      <c r="AE65" s="100"/>
      <c r="AF65" s="99"/>
      <c r="AG65" s="99"/>
      <c r="AH65" s="100"/>
      <c r="AI65" s="99"/>
      <c r="AJ65" s="99"/>
      <c r="AK65" s="100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R65"/>
      <c r="BU65"/>
      <c r="BX65"/>
      <c r="CA65"/>
    </row>
    <row r="66" spans="18:68" ht="12.75">
      <c r="R66" s="99"/>
      <c r="S66" s="100"/>
      <c r="T66" s="99"/>
      <c r="U66" s="99"/>
      <c r="V66" s="100"/>
      <c r="W66" s="99"/>
      <c r="X66" s="99"/>
      <c r="Y66" s="100"/>
      <c r="Z66" s="99"/>
      <c r="AA66" s="99"/>
      <c r="AB66" s="100"/>
      <c r="AC66" s="99"/>
      <c r="AD66" s="99"/>
      <c r="AE66" s="100"/>
      <c r="AF66" s="99"/>
      <c r="AG66" s="99"/>
      <c r="AH66" s="100"/>
      <c r="AI66" s="99"/>
      <c r="AJ66" s="99"/>
      <c r="AK66" s="100"/>
      <c r="AL66" s="99"/>
      <c r="AM66" s="99"/>
      <c r="AN66" s="100"/>
      <c r="AO66" s="99"/>
      <c r="AP66" s="99"/>
      <c r="AQ66" s="100"/>
      <c r="AR66" s="99"/>
      <c r="AS66" s="99"/>
      <c r="AT66" s="100"/>
      <c r="AU66" s="99"/>
      <c r="AV66" s="99"/>
      <c r="AW66" s="100"/>
      <c r="AX66" s="99"/>
      <c r="AY66" s="99"/>
      <c r="AZ66" s="100"/>
      <c r="BA66" s="99"/>
      <c r="BB66" s="99"/>
      <c r="BC66" s="100"/>
      <c r="BD66" s="99"/>
      <c r="BE66" s="99"/>
      <c r="BF66" s="100"/>
      <c r="BG66" s="99"/>
      <c r="BH66" s="99"/>
      <c r="BI66" s="100"/>
      <c r="BJ66" s="99"/>
      <c r="BK66" s="99"/>
      <c r="BL66" s="100"/>
      <c r="BM66" s="99"/>
      <c r="BN66" s="99"/>
      <c r="BO66" s="100"/>
      <c r="BP66" s="99"/>
    </row>
    <row r="67" spans="1:68" ht="12.75">
      <c r="A67" t="s">
        <v>56</v>
      </c>
      <c r="R67" s="99"/>
      <c r="S67" s="100"/>
      <c r="T67" s="99"/>
      <c r="U67" s="99"/>
      <c r="V67" s="100"/>
      <c r="W67" s="99"/>
      <c r="X67" s="99"/>
      <c r="Y67" s="100"/>
      <c r="Z67" s="99"/>
      <c r="AA67" s="99"/>
      <c r="AB67" s="100"/>
      <c r="AC67" s="99"/>
      <c r="AD67" s="99"/>
      <c r="AE67" s="100"/>
      <c r="AF67" s="99"/>
      <c r="AG67" s="99"/>
      <c r="AH67" s="100"/>
      <c r="AI67" s="99"/>
      <c r="AJ67" s="99"/>
      <c r="AK67" s="100"/>
      <c r="AL67" s="99"/>
      <c r="AM67" s="99"/>
      <c r="AN67" s="100"/>
      <c r="AO67" s="99"/>
      <c r="AP67" s="99"/>
      <c r="AQ67" s="100"/>
      <c r="AR67" s="99"/>
      <c r="AS67" s="99"/>
      <c r="AT67" s="100"/>
      <c r="AU67" s="99"/>
      <c r="AV67" s="99"/>
      <c r="AW67" s="100"/>
      <c r="AX67" s="99"/>
      <c r="AY67" s="99"/>
      <c r="AZ67" s="100"/>
      <c r="BA67" s="99"/>
      <c r="BB67" s="99"/>
      <c r="BC67" s="100"/>
      <c r="BD67" s="99"/>
      <c r="BE67" s="99"/>
      <c r="BF67" s="100"/>
      <c r="BG67" s="99"/>
      <c r="BH67" s="99"/>
      <c r="BI67" s="100"/>
      <c r="BJ67" s="99"/>
      <c r="BK67" s="99"/>
      <c r="BL67" s="100"/>
      <c r="BM67" s="99"/>
      <c r="BN67" s="99"/>
      <c r="BO67" s="100"/>
      <c r="BP67" s="99"/>
    </row>
  </sheetData>
  <sheetProtection/>
  <mergeCells count="308">
    <mergeCell ref="A1:BP2"/>
    <mergeCell ref="I48:K48"/>
    <mergeCell ref="L48:N48"/>
    <mergeCell ref="O48:Q48"/>
    <mergeCell ref="R48:T48"/>
    <mergeCell ref="B46:C48"/>
    <mergeCell ref="E46:H46"/>
    <mergeCell ref="E47:H47"/>
    <mergeCell ref="E48:H48"/>
    <mergeCell ref="I46:K46"/>
    <mergeCell ref="I47:K47"/>
    <mergeCell ref="L62:N62"/>
    <mergeCell ref="O62:Q62"/>
    <mergeCell ref="O51:Q51"/>
    <mergeCell ref="O49:Q49"/>
    <mergeCell ref="L46:N46"/>
    <mergeCell ref="L47:N47"/>
    <mergeCell ref="O46:Q46"/>
    <mergeCell ref="O47:Q47"/>
    <mergeCell ref="F57:G57"/>
    <mergeCell ref="F58:G58"/>
    <mergeCell ref="F59:G59"/>
    <mergeCell ref="F60:G60"/>
    <mergeCell ref="B53:D56"/>
    <mergeCell ref="E53:H53"/>
    <mergeCell ref="R62:T62"/>
    <mergeCell ref="B63:T63"/>
    <mergeCell ref="E61:H61"/>
    <mergeCell ref="E62:H62"/>
    <mergeCell ref="I62:K62"/>
    <mergeCell ref="E54:H54"/>
    <mergeCell ref="E55:H55"/>
    <mergeCell ref="E56:H56"/>
    <mergeCell ref="R51:T51"/>
    <mergeCell ref="E52:H52"/>
    <mergeCell ref="I52:K52"/>
    <mergeCell ref="L52:N52"/>
    <mergeCell ref="O52:Q52"/>
    <mergeCell ref="R52:T52"/>
    <mergeCell ref="R49:T49"/>
    <mergeCell ref="E50:H50"/>
    <mergeCell ref="I50:K50"/>
    <mergeCell ref="L50:N50"/>
    <mergeCell ref="O50:Q50"/>
    <mergeCell ref="R50:T50"/>
    <mergeCell ref="B49:D52"/>
    <mergeCell ref="E49:H49"/>
    <mergeCell ref="I49:K49"/>
    <mergeCell ref="L49:N49"/>
    <mergeCell ref="E51:H51"/>
    <mergeCell ref="I51:K51"/>
    <mergeCell ref="L51:N51"/>
    <mergeCell ref="B45:D45"/>
    <mergeCell ref="E45:H45"/>
    <mergeCell ref="R13:T13"/>
    <mergeCell ref="C14:C16"/>
    <mergeCell ref="B17:B43"/>
    <mergeCell ref="C17:F18"/>
    <mergeCell ref="G17:H17"/>
    <mergeCell ref="O13:Q13"/>
    <mergeCell ref="I13:K13"/>
    <mergeCell ref="B44:D44"/>
    <mergeCell ref="E44:H44"/>
    <mergeCell ref="A3:A63"/>
    <mergeCell ref="B3:D5"/>
    <mergeCell ref="E3:F5"/>
    <mergeCell ref="G3:H5"/>
    <mergeCell ref="I3:K3"/>
    <mergeCell ref="R9:T9"/>
    <mergeCell ref="L9:N9"/>
    <mergeCell ref="O9:Q9"/>
    <mergeCell ref="L13:N13"/>
    <mergeCell ref="L3:N3"/>
    <mergeCell ref="O3:Q3"/>
    <mergeCell ref="R3:T3"/>
    <mergeCell ref="B6:B16"/>
    <mergeCell ref="E6:F6"/>
    <mergeCell ref="E7:F7"/>
    <mergeCell ref="E8:F8"/>
    <mergeCell ref="E10:F10"/>
    <mergeCell ref="E11:F11"/>
    <mergeCell ref="E12:F12"/>
    <mergeCell ref="E13:H13"/>
    <mergeCell ref="G8:H8"/>
    <mergeCell ref="E9:H9"/>
    <mergeCell ref="I9:K9"/>
    <mergeCell ref="U3:W3"/>
    <mergeCell ref="X3:Z3"/>
    <mergeCell ref="AA3:AC3"/>
    <mergeCell ref="AD3:AF3"/>
    <mergeCell ref="U9:W9"/>
    <mergeCell ref="X9:Z9"/>
    <mergeCell ref="AA9:AC9"/>
    <mergeCell ref="AD9:AF9"/>
    <mergeCell ref="U13:W13"/>
    <mergeCell ref="X13:Z13"/>
    <mergeCell ref="AA13:AC13"/>
    <mergeCell ref="AD13:AF13"/>
    <mergeCell ref="U48:W48"/>
    <mergeCell ref="X48:Z48"/>
    <mergeCell ref="AA48:AC48"/>
    <mergeCell ref="AD48:AF48"/>
    <mergeCell ref="AA46:AC46"/>
    <mergeCell ref="AD46:AF46"/>
    <mergeCell ref="AA52:AC52"/>
    <mergeCell ref="AD52:AF52"/>
    <mergeCell ref="AA47:AC47"/>
    <mergeCell ref="AD47:AF47"/>
    <mergeCell ref="U49:W49"/>
    <mergeCell ref="X49:Z49"/>
    <mergeCell ref="AA49:AC49"/>
    <mergeCell ref="AD49:AF49"/>
    <mergeCell ref="U50:W50"/>
    <mergeCell ref="X50:Z50"/>
    <mergeCell ref="AA50:AC50"/>
    <mergeCell ref="AD50:AF50"/>
    <mergeCell ref="U62:W62"/>
    <mergeCell ref="X62:Z62"/>
    <mergeCell ref="AA62:AC62"/>
    <mergeCell ref="AD62:AF62"/>
    <mergeCell ref="U51:W51"/>
    <mergeCell ref="X51:Z51"/>
    <mergeCell ref="AA51:AC51"/>
    <mergeCell ref="AD51:AF51"/>
    <mergeCell ref="U52:W52"/>
    <mergeCell ref="X52:Z52"/>
    <mergeCell ref="AM3:AO3"/>
    <mergeCell ref="AP3:AR3"/>
    <mergeCell ref="AG9:AI9"/>
    <mergeCell ref="AJ9:AL9"/>
    <mergeCell ref="AM9:AO9"/>
    <mergeCell ref="AP9:AR9"/>
    <mergeCell ref="AG3:AI3"/>
    <mergeCell ref="AJ3:AL3"/>
    <mergeCell ref="AM13:AO13"/>
    <mergeCell ref="AP13:AR13"/>
    <mergeCell ref="AG48:AI48"/>
    <mergeCell ref="AJ48:AL48"/>
    <mergeCell ref="AM48:AO48"/>
    <mergeCell ref="AP48:AR48"/>
    <mergeCell ref="AG13:AI13"/>
    <mergeCell ref="AJ13:AL13"/>
    <mergeCell ref="AM46:AO46"/>
    <mergeCell ref="AP46:AR46"/>
    <mergeCell ref="AM52:AO52"/>
    <mergeCell ref="AP52:AR52"/>
    <mergeCell ref="AG49:AI49"/>
    <mergeCell ref="AJ49:AL49"/>
    <mergeCell ref="AM49:AO49"/>
    <mergeCell ref="AP49:AR49"/>
    <mergeCell ref="AG50:AI50"/>
    <mergeCell ref="AJ50:AL50"/>
    <mergeCell ref="AM50:AO50"/>
    <mergeCell ref="AP50:AR50"/>
    <mergeCell ref="AG62:AI62"/>
    <mergeCell ref="AJ62:AL62"/>
    <mergeCell ref="AM62:AO62"/>
    <mergeCell ref="AP62:AR62"/>
    <mergeCell ref="AG51:AI51"/>
    <mergeCell ref="AJ51:AL51"/>
    <mergeCell ref="AM51:AO51"/>
    <mergeCell ref="AP51:AR51"/>
    <mergeCell ref="AG52:AI52"/>
    <mergeCell ref="AJ52:AL52"/>
    <mergeCell ref="AY3:BA3"/>
    <mergeCell ref="BB3:BD3"/>
    <mergeCell ref="AS9:AU9"/>
    <mergeCell ref="AV9:AX9"/>
    <mergeCell ref="AY9:BA9"/>
    <mergeCell ref="BB9:BD9"/>
    <mergeCell ref="AS3:AU3"/>
    <mergeCell ref="AV3:AX3"/>
    <mergeCell ref="AY13:BA13"/>
    <mergeCell ref="BB13:BD13"/>
    <mergeCell ref="AS48:AU48"/>
    <mergeCell ref="AV48:AX48"/>
    <mergeCell ref="AY48:BA48"/>
    <mergeCell ref="BB48:BD48"/>
    <mergeCell ref="AS13:AU13"/>
    <mergeCell ref="AV13:AX13"/>
    <mergeCell ref="AS46:AU46"/>
    <mergeCell ref="AV46:AX46"/>
    <mergeCell ref="AY52:BA52"/>
    <mergeCell ref="BB52:BD52"/>
    <mergeCell ref="AS49:AU49"/>
    <mergeCell ref="AV49:AX49"/>
    <mergeCell ref="AY49:BA49"/>
    <mergeCell ref="BB49:BD49"/>
    <mergeCell ref="AS50:AU50"/>
    <mergeCell ref="AV50:AX50"/>
    <mergeCell ref="AY50:BA50"/>
    <mergeCell ref="BB50:BD50"/>
    <mergeCell ref="AS62:AU62"/>
    <mergeCell ref="AV62:AX62"/>
    <mergeCell ref="AY62:BA62"/>
    <mergeCell ref="BB62:BD62"/>
    <mergeCell ref="AS51:AU51"/>
    <mergeCell ref="AV51:AX51"/>
    <mergeCell ref="AY51:BA51"/>
    <mergeCell ref="BB51:BD51"/>
    <mergeCell ref="AS52:AU52"/>
    <mergeCell ref="AV52:AX52"/>
    <mergeCell ref="BK3:BM3"/>
    <mergeCell ref="BN3:BP3"/>
    <mergeCell ref="BE9:BG9"/>
    <mergeCell ref="BH9:BJ9"/>
    <mergeCell ref="BK9:BM9"/>
    <mergeCell ref="BN9:BP9"/>
    <mergeCell ref="BE3:BG3"/>
    <mergeCell ref="BH3:BJ3"/>
    <mergeCell ref="BK13:BM13"/>
    <mergeCell ref="BN13:BP13"/>
    <mergeCell ref="BE48:BG48"/>
    <mergeCell ref="BH48:BJ48"/>
    <mergeCell ref="BK48:BM48"/>
    <mergeCell ref="BN48:BP48"/>
    <mergeCell ref="BE13:BG13"/>
    <mergeCell ref="BH13:BJ13"/>
    <mergeCell ref="BK46:BM46"/>
    <mergeCell ref="BN46:BP46"/>
    <mergeCell ref="BE49:BG49"/>
    <mergeCell ref="BH49:BJ49"/>
    <mergeCell ref="BK49:BM49"/>
    <mergeCell ref="BN49:BP49"/>
    <mergeCell ref="BE50:BG50"/>
    <mergeCell ref="BH50:BJ50"/>
    <mergeCell ref="BK50:BM50"/>
    <mergeCell ref="BN50:BP50"/>
    <mergeCell ref="BK62:BM62"/>
    <mergeCell ref="BN62:BP62"/>
    <mergeCell ref="BE51:BG51"/>
    <mergeCell ref="BH51:BJ51"/>
    <mergeCell ref="BK51:BM51"/>
    <mergeCell ref="BN51:BP51"/>
    <mergeCell ref="BE52:BG52"/>
    <mergeCell ref="BH52:BJ52"/>
    <mergeCell ref="BK52:BM52"/>
    <mergeCell ref="BN52:BP52"/>
    <mergeCell ref="BW3:BY3"/>
    <mergeCell ref="BZ3:CB3"/>
    <mergeCell ref="BQ9:BS9"/>
    <mergeCell ref="BT9:BV9"/>
    <mergeCell ref="BW9:BY9"/>
    <mergeCell ref="BZ9:CB9"/>
    <mergeCell ref="BQ3:BS3"/>
    <mergeCell ref="BT3:BV3"/>
    <mergeCell ref="BW13:BY13"/>
    <mergeCell ref="BZ13:CB13"/>
    <mergeCell ref="BQ48:BS48"/>
    <mergeCell ref="BT48:BV48"/>
    <mergeCell ref="BW48:BY48"/>
    <mergeCell ref="BZ48:CB48"/>
    <mergeCell ref="BQ13:BS13"/>
    <mergeCell ref="BT13:BV13"/>
    <mergeCell ref="BQ46:BS46"/>
    <mergeCell ref="BT46:BV46"/>
    <mergeCell ref="BW49:BY49"/>
    <mergeCell ref="BZ49:CB49"/>
    <mergeCell ref="BQ50:BS50"/>
    <mergeCell ref="BT50:BV50"/>
    <mergeCell ref="BW50:BY50"/>
    <mergeCell ref="BZ50:CB50"/>
    <mergeCell ref="BW62:BY62"/>
    <mergeCell ref="BZ62:CB62"/>
    <mergeCell ref="BQ51:BS51"/>
    <mergeCell ref="BT51:BV51"/>
    <mergeCell ref="BW51:BY51"/>
    <mergeCell ref="BZ51:CB51"/>
    <mergeCell ref="BQ52:BS52"/>
    <mergeCell ref="BT52:BV52"/>
    <mergeCell ref="BW52:BY52"/>
    <mergeCell ref="BZ52:CB52"/>
    <mergeCell ref="BQ62:BS62"/>
    <mergeCell ref="BT62:BV62"/>
    <mergeCell ref="BQ49:BS49"/>
    <mergeCell ref="BT49:BV49"/>
    <mergeCell ref="BE62:BG62"/>
    <mergeCell ref="BH62:BJ62"/>
    <mergeCell ref="R46:T46"/>
    <mergeCell ref="R47:T47"/>
    <mergeCell ref="U46:W46"/>
    <mergeCell ref="X46:Z46"/>
    <mergeCell ref="U47:W47"/>
    <mergeCell ref="X47:Z47"/>
    <mergeCell ref="AY46:BA46"/>
    <mergeCell ref="BB46:BD46"/>
    <mergeCell ref="BE46:BG46"/>
    <mergeCell ref="BH46:BJ46"/>
    <mergeCell ref="AG46:AI46"/>
    <mergeCell ref="AJ46:AL46"/>
    <mergeCell ref="BE47:BG47"/>
    <mergeCell ref="BH47:BJ47"/>
    <mergeCell ref="AG47:AI47"/>
    <mergeCell ref="AJ47:AL47"/>
    <mergeCell ref="AS47:AU47"/>
    <mergeCell ref="AV47:AX47"/>
    <mergeCell ref="AY47:BA47"/>
    <mergeCell ref="BB47:BD47"/>
    <mergeCell ref="AM47:AO47"/>
    <mergeCell ref="AP47:AR47"/>
    <mergeCell ref="BK47:BM47"/>
    <mergeCell ref="BN47:BP47"/>
    <mergeCell ref="BW46:BY46"/>
    <mergeCell ref="BZ46:CB46"/>
    <mergeCell ref="BQ47:BS47"/>
    <mergeCell ref="BT47:BV47"/>
    <mergeCell ref="BW47:BY47"/>
    <mergeCell ref="BZ47:CB47"/>
  </mergeCells>
  <printOptions/>
  <pageMargins left="0.2362204724409449" right="0.23" top="0.17" bottom="0.17" header="0.17" footer="0.17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4.57421875" style="25" customWidth="1"/>
    <col min="2" max="2" width="19.140625" style="3" customWidth="1"/>
    <col min="3" max="3" width="8.57421875" style="3" customWidth="1"/>
    <col min="4" max="5" width="6.8515625" style="3" customWidth="1"/>
    <col min="6" max="6" width="8.28125" style="3" customWidth="1"/>
    <col min="7" max="7" width="8.421875" style="3" customWidth="1"/>
    <col min="8" max="16384" width="9.140625" style="3" customWidth="1"/>
  </cols>
  <sheetData>
    <row r="1" spans="1:11" ht="15">
      <c r="A1" s="424" t="s">
        <v>70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6.5" thickBot="1">
      <c r="A2" s="4"/>
      <c r="B2" s="5"/>
      <c r="C2" s="6"/>
      <c r="D2" s="6"/>
      <c r="E2" s="6"/>
      <c r="F2" s="6"/>
      <c r="G2" s="6"/>
      <c r="H2" s="7"/>
      <c r="K2" s="64" t="s">
        <v>99</v>
      </c>
    </row>
    <row r="3" spans="1:13" ht="12.75">
      <c r="A3" s="8" t="s">
        <v>57</v>
      </c>
      <c r="B3" s="426" t="s">
        <v>57</v>
      </c>
      <c r="C3" s="427"/>
      <c r="D3" s="428" t="s">
        <v>58</v>
      </c>
      <c r="E3" s="429"/>
      <c r="F3" s="430" t="s">
        <v>59</v>
      </c>
      <c r="G3" s="429"/>
      <c r="H3" s="430" t="s">
        <v>60</v>
      </c>
      <c r="I3" s="429"/>
      <c r="J3" s="431" t="s">
        <v>61</v>
      </c>
      <c r="K3" s="432"/>
      <c r="L3" s="432"/>
      <c r="M3" s="433"/>
    </row>
    <row r="4" spans="1:13" ht="13.5" thickBot="1">
      <c r="A4" s="9" t="s">
        <v>62</v>
      </c>
      <c r="B4" s="421" t="s">
        <v>63</v>
      </c>
      <c r="C4" s="422"/>
      <c r="D4" s="10" t="s">
        <v>64</v>
      </c>
      <c r="E4" s="11" t="s">
        <v>65</v>
      </c>
      <c r="F4" s="11" t="s">
        <v>64</v>
      </c>
      <c r="G4" s="11" t="s">
        <v>65</v>
      </c>
      <c r="H4" s="11" t="s">
        <v>64</v>
      </c>
      <c r="I4" s="11" t="s">
        <v>65</v>
      </c>
      <c r="J4" s="12" t="s">
        <v>66</v>
      </c>
      <c r="K4" s="12" t="s">
        <v>67</v>
      </c>
      <c r="L4" s="12" t="s">
        <v>100</v>
      </c>
      <c r="M4" s="13" t="s">
        <v>101</v>
      </c>
    </row>
    <row r="5" spans="1:13" ht="14.25" customHeight="1">
      <c r="A5" s="14" t="s">
        <v>71</v>
      </c>
      <c r="B5" s="46" t="s">
        <v>72</v>
      </c>
      <c r="C5" s="15"/>
      <c r="D5" s="16"/>
      <c r="E5" s="16"/>
      <c r="F5" s="16"/>
      <c r="G5" s="16"/>
      <c r="H5" s="16"/>
      <c r="I5" s="17"/>
      <c r="J5" s="18"/>
      <c r="K5" s="18"/>
      <c r="L5" s="18"/>
      <c r="M5" s="19"/>
    </row>
    <row r="6" spans="1:13" ht="12.75">
      <c r="A6" s="47" t="s">
        <v>68</v>
      </c>
      <c r="B6" s="48" t="s">
        <v>46</v>
      </c>
      <c r="C6" s="20" t="s">
        <v>32</v>
      </c>
      <c r="D6" s="21"/>
      <c r="E6" s="21"/>
      <c r="F6" s="49" t="s">
        <v>73</v>
      </c>
      <c r="G6" s="49">
        <v>20</v>
      </c>
      <c r="H6" s="21"/>
      <c r="I6" s="23"/>
      <c r="J6" s="22">
        <f>'Форма № 3'!S19</f>
        <v>51.922</v>
      </c>
      <c r="K6" s="22">
        <f>'Форма № 3'!AK19</f>
        <v>52.555</v>
      </c>
      <c r="L6" s="22">
        <f>'Форма № 3'!BL19</f>
        <v>43.338</v>
      </c>
      <c r="M6" s="24">
        <f>'Форма № 3'!BO19</f>
        <v>52.51</v>
      </c>
    </row>
    <row r="7" spans="1:13" ht="12.75" customHeight="1" thickBot="1">
      <c r="A7" s="45" t="s">
        <v>69</v>
      </c>
      <c r="B7" s="50" t="s">
        <v>43</v>
      </c>
      <c r="C7" s="51"/>
      <c r="D7" s="52"/>
      <c r="E7" s="52"/>
      <c r="F7" s="53" t="s">
        <v>73</v>
      </c>
      <c r="G7" s="53">
        <v>20</v>
      </c>
      <c r="H7" s="52"/>
      <c r="I7" s="54"/>
      <c r="J7" s="55">
        <f>J6</f>
        <v>51.922</v>
      </c>
      <c r="K7" s="55">
        <f>K6</f>
        <v>52.555</v>
      </c>
      <c r="L7" s="55">
        <f>L6</f>
        <v>43.338</v>
      </c>
      <c r="M7" s="56">
        <f>M6</f>
        <v>52.51</v>
      </c>
    </row>
    <row r="8" spans="1:13" ht="13.5" customHeight="1">
      <c r="A8" s="14" t="s">
        <v>122</v>
      </c>
      <c r="B8" s="46" t="s">
        <v>118</v>
      </c>
      <c r="C8" s="15"/>
      <c r="D8" s="16"/>
      <c r="E8" s="16"/>
      <c r="F8" s="16"/>
      <c r="G8" s="16"/>
      <c r="H8" s="16"/>
      <c r="I8" s="17"/>
      <c r="J8" s="18"/>
      <c r="K8" s="18"/>
      <c r="L8" s="18"/>
      <c r="M8" s="19"/>
    </row>
    <row r="9" spans="1:13" ht="14.25" customHeight="1">
      <c r="A9" s="47" t="s">
        <v>68</v>
      </c>
      <c r="B9" s="48" t="s">
        <v>117</v>
      </c>
      <c r="C9" s="20" t="s">
        <v>42</v>
      </c>
      <c r="D9" s="21"/>
      <c r="E9" s="21"/>
      <c r="F9" s="49" t="s">
        <v>73</v>
      </c>
      <c r="G9" s="49">
        <v>20</v>
      </c>
      <c r="H9" s="21"/>
      <c r="I9" s="23"/>
      <c r="J9" s="22">
        <f>'Форма № 3'!S28</f>
        <v>8.395</v>
      </c>
      <c r="K9" s="22">
        <f>'Форма № 3'!AK28</f>
        <v>4.849</v>
      </c>
      <c r="L9" s="22">
        <v>7.7</v>
      </c>
      <c r="M9" s="24">
        <f>'Форма № 3'!BO28</f>
        <v>7.97</v>
      </c>
    </row>
    <row r="10" spans="1:13" ht="13.5" customHeight="1" thickBot="1">
      <c r="A10" s="45" t="s">
        <v>69</v>
      </c>
      <c r="B10" s="50" t="s">
        <v>43</v>
      </c>
      <c r="C10" s="51"/>
      <c r="D10" s="52"/>
      <c r="E10" s="52"/>
      <c r="F10" s="53" t="s">
        <v>73</v>
      </c>
      <c r="G10" s="53">
        <v>20</v>
      </c>
      <c r="H10" s="52"/>
      <c r="I10" s="54"/>
      <c r="J10" s="55">
        <f>J9</f>
        <v>8.395</v>
      </c>
      <c r="K10" s="55">
        <f>K9</f>
        <v>4.849</v>
      </c>
      <c r="L10" s="55">
        <f>L9</f>
        <v>7.7</v>
      </c>
      <c r="M10" s="56">
        <f>M9</f>
        <v>7.97</v>
      </c>
    </row>
    <row r="11" spans="1:13" ht="13.5" customHeight="1">
      <c r="A11" s="27"/>
      <c r="B11" s="27"/>
      <c r="C11" s="57"/>
      <c r="D11" s="29"/>
      <c r="E11" s="29"/>
      <c r="F11" s="36"/>
      <c r="G11" s="36"/>
      <c r="H11" s="29"/>
      <c r="I11" s="29"/>
      <c r="J11" s="28"/>
      <c r="K11" s="28"/>
      <c r="L11" s="28"/>
      <c r="M11" s="28"/>
    </row>
    <row r="12" spans="1:13" ht="12.75">
      <c r="A12" s="58"/>
      <c r="B12" s="59"/>
      <c r="C12" s="57"/>
      <c r="D12" s="29"/>
      <c r="E12" s="29"/>
      <c r="F12" s="33"/>
      <c r="G12" s="33"/>
      <c r="H12" s="29"/>
      <c r="I12" s="29"/>
      <c r="J12" s="34"/>
      <c r="K12" s="34"/>
      <c r="L12" s="34"/>
      <c r="M12" s="34"/>
    </row>
    <row r="13" spans="1:13" ht="12.75">
      <c r="A13" s="58"/>
      <c r="B13" s="58"/>
      <c r="C13" s="57"/>
      <c r="D13" s="29"/>
      <c r="E13" s="29"/>
      <c r="F13" s="28"/>
      <c r="G13" s="28"/>
      <c r="H13" s="29"/>
      <c r="I13" s="29"/>
      <c r="J13" s="28"/>
      <c r="K13" s="28"/>
      <c r="L13" s="28"/>
      <c r="M13" s="28"/>
    </row>
    <row r="14" spans="1:13" ht="12.75">
      <c r="A14" s="58"/>
      <c r="B14" s="58"/>
      <c r="C14" s="57"/>
      <c r="D14" s="29"/>
      <c r="E14" s="29"/>
      <c r="F14" s="28"/>
      <c r="G14" s="28"/>
      <c r="H14" s="29"/>
      <c r="I14" s="29"/>
      <c r="J14" s="28"/>
      <c r="K14" s="28"/>
      <c r="L14" s="28"/>
      <c r="M14" s="28"/>
    </row>
    <row r="15" spans="1:13" ht="13.5" customHeight="1">
      <c r="A15" s="434" t="s">
        <v>124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28"/>
      <c r="M15" s="28"/>
    </row>
    <row r="16" spans="1:13" ht="12.75">
      <c r="A16" s="58"/>
      <c r="B16" s="58"/>
      <c r="C16" s="57"/>
      <c r="D16" s="29"/>
      <c r="E16" s="29"/>
      <c r="F16" s="28"/>
      <c r="G16" s="28"/>
      <c r="H16" s="29"/>
      <c r="I16" s="29"/>
      <c r="J16" s="28"/>
      <c r="K16" s="28"/>
      <c r="L16" s="28"/>
      <c r="M16" s="28"/>
    </row>
    <row r="17" spans="1:13" ht="12.75">
      <c r="A17" s="58"/>
      <c r="B17" s="58"/>
      <c r="C17" s="57"/>
      <c r="D17" s="29"/>
      <c r="E17" s="29"/>
      <c r="F17" s="28"/>
      <c r="G17" s="28"/>
      <c r="H17" s="29"/>
      <c r="I17" s="29"/>
      <c r="J17" s="28"/>
      <c r="K17" s="28"/>
      <c r="L17" s="28"/>
      <c r="M17" s="28"/>
    </row>
    <row r="18" spans="1:13" ht="12.75">
      <c r="A18" s="58"/>
      <c r="B18" s="60"/>
      <c r="C18" s="60"/>
      <c r="D18" s="29"/>
      <c r="E18" s="29"/>
      <c r="F18" s="34"/>
      <c r="G18" s="34"/>
      <c r="H18" s="29"/>
      <c r="I18" s="29"/>
      <c r="J18" s="34"/>
      <c r="K18" s="34"/>
      <c r="L18" s="34"/>
      <c r="M18" s="34"/>
    </row>
    <row r="19" spans="1:12" ht="12.75">
      <c r="A19" s="26"/>
      <c r="B19" s="26"/>
      <c r="C19" s="27"/>
      <c r="D19" s="27"/>
      <c r="E19" s="27"/>
      <c r="F19" s="27"/>
      <c r="G19" s="27"/>
      <c r="H19" s="28"/>
      <c r="I19" s="28"/>
      <c r="J19" s="28"/>
      <c r="K19" s="28"/>
      <c r="L19" s="29"/>
    </row>
    <row r="20" spans="1:11" ht="12.75">
      <c r="A20" s="27"/>
      <c r="B20" s="27"/>
      <c r="C20" s="30"/>
      <c r="D20" s="30"/>
      <c r="E20" s="30"/>
      <c r="F20" s="27"/>
      <c r="G20" s="27"/>
      <c r="H20" s="28"/>
      <c r="I20" s="28"/>
      <c r="J20" s="28"/>
      <c r="K20" s="28"/>
    </row>
    <row r="21" spans="1:11" ht="12.75">
      <c r="A21" s="27"/>
      <c r="B21" s="27"/>
      <c r="C21" s="30"/>
      <c r="D21" s="30"/>
      <c r="E21" s="30"/>
      <c r="F21" s="30"/>
      <c r="G21" s="30"/>
      <c r="H21" s="28"/>
      <c r="I21" s="28"/>
      <c r="J21" s="28"/>
      <c r="K21" s="28"/>
    </row>
    <row r="22" spans="1:11" ht="12.75">
      <c r="A22" s="31"/>
      <c r="B22" s="32"/>
      <c r="C22" s="33"/>
      <c r="D22" s="33"/>
      <c r="E22" s="33"/>
      <c r="F22" s="33"/>
      <c r="G22" s="33"/>
      <c r="H22" s="34"/>
      <c r="I22" s="34"/>
      <c r="J22" s="34"/>
      <c r="K22" s="34"/>
    </row>
    <row r="23" spans="1:11" ht="12.75">
      <c r="A23" s="35"/>
      <c r="B23" s="26"/>
      <c r="C23" s="31"/>
      <c r="D23" s="31"/>
      <c r="E23" s="31"/>
      <c r="F23" s="31"/>
      <c r="G23" s="36"/>
      <c r="H23" s="29"/>
      <c r="I23" s="29"/>
      <c r="J23" s="29"/>
      <c r="K23" s="29"/>
    </row>
    <row r="24" spans="1:11" ht="12.75">
      <c r="A24" s="37"/>
      <c r="B24" s="38"/>
      <c r="C24" s="36"/>
      <c r="D24" s="36"/>
      <c r="E24" s="36"/>
      <c r="F24" s="31"/>
      <c r="G24" s="36"/>
      <c r="H24" s="28"/>
      <c r="I24" s="28"/>
      <c r="J24" s="28"/>
      <c r="K24" s="28"/>
    </row>
    <row r="25" spans="1:11" ht="12.75">
      <c r="A25" s="37"/>
      <c r="B25" s="38"/>
      <c r="C25" s="36"/>
      <c r="D25" s="36"/>
      <c r="E25" s="36"/>
      <c r="F25" s="31"/>
      <c r="G25" s="36"/>
      <c r="H25" s="28"/>
      <c r="I25" s="28"/>
      <c r="J25" s="28"/>
      <c r="K25" s="28"/>
    </row>
    <row r="26" spans="1:11" ht="12.75">
      <c r="A26" s="37"/>
      <c r="B26" s="38"/>
      <c r="C26" s="36"/>
      <c r="D26" s="36"/>
      <c r="E26" s="36"/>
      <c r="F26" s="31"/>
      <c r="G26" s="36"/>
      <c r="H26" s="28"/>
      <c r="I26" s="28"/>
      <c r="J26" s="28"/>
      <c r="K26" s="28"/>
    </row>
    <row r="27" spans="1:11" ht="12.75">
      <c r="A27" s="37"/>
      <c r="B27" s="38"/>
      <c r="C27" s="36"/>
      <c r="D27" s="36"/>
      <c r="E27" s="36"/>
      <c r="F27" s="31"/>
      <c r="G27" s="36"/>
      <c r="H27" s="28"/>
      <c r="I27" s="28"/>
      <c r="J27" s="28"/>
      <c r="K27" s="28"/>
    </row>
    <row r="28" spans="1:11" ht="12.75">
      <c r="A28" s="37"/>
      <c r="B28" s="38"/>
      <c r="C28" s="36"/>
      <c r="D28" s="36"/>
      <c r="E28" s="36"/>
      <c r="F28" s="31"/>
      <c r="G28" s="36"/>
      <c r="H28" s="28"/>
      <c r="I28" s="28"/>
      <c r="J28" s="28"/>
      <c r="K28" s="28"/>
    </row>
    <row r="29" spans="1:11" ht="12.75">
      <c r="A29" s="37"/>
      <c r="B29" s="32"/>
      <c r="C29" s="33"/>
      <c r="D29" s="33"/>
      <c r="E29" s="33"/>
      <c r="F29" s="31"/>
      <c r="G29" s="36"/>
      <c r="H29" s="34"/>
      <c r="I29" s="34"/>
      <c r="J29" s="34"/>
      <c r="K29" s="34"/>
    </row>
    <row r="30" spans="1:11" ht="12.75">
      <c r="A30" s="35"/>
      <c r="B30" s="26"/>
      <c r="C30" s="31"/>
      <c r="D30" s="31"/>
      <c r="E30" s="31"/>
      <c r="F30" s="31"/>
      <c r="G30" s="36"/>
      <c r="H30" s="29"/>
      <c r="I30" s="29"/>
      <c r="J30" s="29"/>
      <c r="K30" s="29"/>
    </row>
    <row r="31" spans="1:11" ht="12.75">
      <c r="A31" s="37"/>
      <c r="B31" s="38"/>
      <c r="C31" s="36"/>
      <c r="D31" s="36"/>
      <c r="E31" s="36"/>
      <c r="F31" s="31"/>
      <c r="G31" s="36"/>
      <c r="H31" s="28"/>
      <c r="I31" s="28"/>
      <c r="J31" s="28"/>
      <c r="K31" s="28"/>
    </row>
    <row r="32" spans="1:11" ht="12.75">
      <c r="A32" s="31"/>
      <c r="B32" s="38"/>
      <c r="C32" s="36"/>
      <c r="D32" s="36"/>
      <c r="E32" s="36"/>
      <c r="F32" s="31"/>
      <c r="G32" s="36"/>
      <c r="H32" s="28"/>
      <c r="I32" s="28"/>
      <c r="J32" s="28"/>
      <c r="K32" s="28"/>
    </row>
    <row r="33" spans="1:11" ht="12.75">
      <c r="A33" s="31"/>
      <c r="B33" s="32"/>
      <c r="C33" s="36"/>
      <c r="D33" s="33"/>
      <c r="E33" s="33"/>
      <c r="F33" s="31"/>
      <c r="G33" s="36"/>
      <c r="H33" s="34"/>
      <c r="I33" s="34"/>
      <c r="J33" s="34"/>
      <c r="K33" s="34"/>
    </row>
    <row r="34" spans="1:11" ht="12.75">
      <c r="A34" s="39"/>
      <c r="B34" s="26"/>
      <c r="C34" s="31"/>
      <c r="D34" s="31"/>
      <c r="E34" s="31"/>
      <c r="F34" s="31"/>
      <c r="G34" s="36"/>
      <c r="H34" s="29"/>
      <c r="I34" s="29"/>
      <c r="J34" s="29"/>
      <c r="K34" s="29"/>
    </row>
    <row r="35" spans="1:11" ht="12.75">
      <c r="A35" s="29"/>
      <c r="B35" s="38"/>
      <c r="C35" s="36"/>
      <c r="D35" s="36"/>
      <c r="E35" s="36"/>
      <c r="F35" s="31"/>
      <c r="G35" s="36"/>
      <c r="H35" s="28"/>
      <c r="I35" s="28"/>
      <c r="J35" s="28"/>
      <c r="K35" s="28"/>
    </row>
    <row r="36" spans="1:11" ht="12.75">
      <c r="A36" s="29"/>
      <c r="B36" s="38"/>
      <c r="C36" s="36"/>
      <c r="D36" s="36"/>
      <c r="E36" s="36"/>
      <c r="F36" s="31"/>
      <c r="G36" s="36"/>
      <c r="H36" s="28"/>
      <c r="I36" s="28"/>
      <c r="J36" s="28"/>
      <c r="K36" s="28"/>
    </row>
    <row r="37" spans="1:11" ht="12.75">
      <c r="A37" s="37"/>
      <c r="B37" s="38"/>
      <c r="C37" s="36"/>
      <c r="D37" s="36"/>
      <c r="E37" s="36"/>
      <c r="F37" s="31"/>
      <c r="G37" s="36"/>
      <c r="H37" s="28"/>
      <c r="I37" s="28"/>
      <c r="J37" s="28"/>
      <c r="K37" s="28"/>
    </row>
    <row r="38" spans="1:11" ht="12.75">
      <c r="A38" s="27"/>
      <c r="B38" s="38"/>
      <c r="C38" s="36"/>
      <c r="D38" s="36"/>
      <c r="E38" s="36"/>
      <c r="F38" s="31"/>
      <c r="G38" s="36"/>
      <c r="H38" s="28"/>
      <c r="I38" s="28"/>
      <c r="J38" s="28"/>
      <c r="K38" s="28"/>
    </row>
    <row r="39" spans="1:11" ht="12.75">
      <c r="A39" s="27"/>
      <c r="B39" s="38"/>
      <c r="C39" s="36"/>
      <c r="D39" s="36"/>
      <c r="E39" s="36"/>
      <c r="F39" s="31"/>
      <c r="G39" s="36"/>
      <c r="H39" s="28"/>
      <c r="I39" s="28"/>
      <c r="J39" s="28"/>
      <c r="K39" s="28"/>
    </row>
    <row r="40" spans="1:11" ht="12.75">
      <c r="A40" s="37"/>
      <c r="B40" s="38"/>
      <c r="C40" s="36"/>
      <c r="D40" s="36"/>
      <c r="E40" s="36"/>
      <c r="F40" s="31"/>
      <c r="G40" s="36"/>
      <c r="H40" s="28"/>
      <c r="I40" s="28"/>
      <c r="J40" s="28"/>
      <c r="K40" s="28"/>
    </row>
    <row r="41" spans="1:11" ht="12.75">
      <c r="A41" s="37"/>
      <c r="B41" s="32"/>
      <c r="C41" s="36"/>
      <c r="D41" s="33"/>
      <c r="E41" s="33"/>
      <c r="F41" s="31"/>
      <c r="G41" s="36"/>
      <c r="H41" s="34"/>
      <c r="I41" s="34"/>
      <c r="J41" s="34"/>
      <c r="K41" s="34"/>
    </row>
    <row r="42" spans="1:11" ht="12.75">
      <c r="A42" s="39"/>
      <c r="B42" s="26"/>
      <c r="C42" s="31"/>
      <c r="D42" s="31"/>
      <c r="E42" s="31"/>
      <c r="F42" s="31"/>
      <c r="G42" s="36"/>
      <c r="H42" s="29"/>
      <c r="I42" s="29"/>
      <c r="J42" s="29"/>
      <c r="K42" s="29"/>
    </row>
    <row r="43" spans="1:11" ht="12.75">
      <c r="A43" s="29"/>
      <c r="B43" s="38"/>
      <c r="C43" s="36"/>
      <c r="D43" s="36"/>
      <c r="E43" s="36"/>
      <c r="F43" s="31"/>
      <c r="G43" s="36"/>
      <c r="H43" s="28"/>
      <c r="I43" s="28"/>
      <c r="J43" s="28"/>
      <c r="K43" s="28"/>
    </row>
    <row r="44" spans="1:11" ht="12.75">
      <c r="A44" s="29"/>
      <c r="B44" s="38"/>
      <c r="C44" s="36"/>
      <c r="D44" s="36"/>
      <c r="E44" s="36"/>
      <c r="F44" s="31"/>
      <c r="G44" s="36"/>
      <c r="H44" s="28"/>
      <c r="I44" s="28"/>
      <c r="J44" s="28"/>
      <c r="K44" s="28"/>
    </row>
    <row r="45" spans="1:11" ht="12.75">
      <c r="A45" s="27"/>
      <c r="B45" s="38"/>
      <c r="C45" s="36"/>
      <c r="D45" s="36"/>
      <c r="E45" s="36"/>
      <c r="F45" s="31"/>
      <c r="G45" s="36"/>
      <c r="H45" s="28"/>
      <c r="I45" s="28"/>
      <c r="J45" s="28"/>
      <c r="K45" s="28"/>
    </row>
    <row r="46" spans="1:11" ht="12.75">
      <c r="A46" s="40"/>
      <c r="B46" s="32"/>
      <c r="C46" s="36"/>
      <c r="D46" s="33"/>
      <c r="E46" s="33"/>
      <c r="F46" s="31"/>
      <c r="G46" s="36"/>
      <c r="H46" s="34"/>
      <c r="I46" s="34"/>
      <c r="J46" s="34"/>
      <c r="K46" s="34"/>
    </row>
    <row r="47" spans="1:11" ht="12.75">
      <c r="A47" s="35"/>
      <c r="B47" s="26"/>
      <c r="C47" s="31"/>
      <c r="D47" s="31"/>
      <c r="E47" s="31"/>
      <c r="F47" s="31"/>
      <c r="G47" s="31"/>
      <c r="H47" s="29"/>
      <c r="I47" s="29"/>
      <c r="J47" s="29"/>
      <c r="K47" s="29"/>
    </row>
    <row r="48" spans="1:11" ht="12.75">
      <c r="A48" s="37"/>
      <c r="B48" s="31"/>
      <c r="C48" s="36"/>
      <c r="D48" s="36"/>
      <c r="E48" s="36"/>
      <c r="F48" s="36"/>
      <c r="G48" s="36"/>
      <c r="H48" s="28"/>
      <c r="I48" s="28"/>
      <c r="J48" s="28"/>
      <c r="K48" s="28"/>
    </row>
    <row r="49" spans="1:11" ht="12.75">
      <c r="A49" s="27"/>
      <c r="B49" s="38"/>
      <c r="C49" s="36"/>
      <c r="D49" s="36"/>
      <c r="E49" s="36"/>
      <c r="F49" s="36"/>
      <c r="G49" s="36"/>
      <c r="H49" s="28"/>
      <c r="I49" s="28"/>
      <c r="J49" s="28"/>
      <c r="K49" s="28"/>
    </row>
    <row r="50" spans="1:11" ht="12.75">
      <c r="A50" s="27"/>
      <c r="B50" s="32"/>
      <c r="C50" s="33"/>
      <c r="D50" s="33"/>
      <c r="E50" s="33"/>
      <c r="F50" s="33"/>
      <c r="G50" s="33"/>
      <c r="H50" s="34"/>
      <c r="I50" s="34"/>
      <c r="J50" s="34"/>
      <c r="K50" s="34"/>
    </row>
    <row r="51" spans="1:11" ht="12.75">
      <c r="A51" s="27"/>
      <c r="B51" s="32"/>
      <c r="C51" s="33"/>
      <c r="D51" s="33"/>
      <c r="E51" s="33"/>
      <c r="F51" s="33"/>
      <c r="G51" s="33"/>
      <c r="H51" s="34"/>
      <c r="I51" s="34"/>
      <c r="J51" s="34"/>
      <c r="K51" s="34"/>
    </row>
    <row r="52" spans="1:11" ht="12.75">
      <c r="A52" s="27"/>
      <c r="B52" s="32"/>
      <c r="C52" s="33"/>
      <c r="D52" s="33"/>
      <c r="E52" s="33"/>
      <c r="F52" s="33"/>
      <c r="G52" s="33"/>
      <c r="H52" s="34"/>
      <c r="I52" s="34"/>
      <c r="J52" s="34"/>
      <c r="K52" s="34"/>
    </row>
    <row r="53" spans="1:11" ht="12.75">
      <c r="A53" s="27"/>
      <c r="B53" s="32"/>
      <c r="C53" s="33"/>
      <c r="D53" s="33"/>
      <c r="E53" s="33"/>
      <c r="F53" s="33"/>
      <c r="G53" s="33"/>
      <c r="H53" s="34"/>
      <c r="I53" s="34"/>
      <c r="J53" s="34"/>
      <c r="K53" s="34"/>
    </row>
    <row r="54" spans="1:11" ht="12.75">
      <c r="A54" s="27"/>
      <c r="B54" s="32"/>
      <c r="C54" s="33"/>
      <c r="D54" s="33"/>
      <c r="E54" s="33"/>
      <c r="F54" s="33"/>
      <c r="G54" s="33"/>
      <c r="H54" s="34"/>
      <c r="I54" s="34"/>
      <c r="J54" s="34"/>
      <c r="K54" s="34"/>
    </row>
    <row r="55" spans="1:11" ht="12.75">
      <c r="A55" s="27"/>
      <c r="B55" s="32"/>
      <c r="C55" s="33"/>
      <c r="D55" s="33"/>
      <c r="E55" s="33"/>
      <c r="F55" s="33"/>
      <c r="G55" s="33"/>
      <c r="H55" s="34"/>
      <c r="I55" s="34"/>
      <c r="J55" s="34"/>
      <c r="K55" s="34"/>
    </row>
    <row r="56" spans="1:11" ht="12.75">
      <c r="A56" s="26"/>
      <c r="B56" s="26"/>
      <c r="C56" s="27"/>
      <c r="D56" s="27"/>
      <c r="E56" s="27"/>
      <c r="F56" s="27"/>
      <c r="G56" s="27"/>
      <c r="H56" s="29"/>
      <c r="I56" s="29"/>
      <c r="J56" s="29"/>
      <c r="K56" s="29"/>
    </row>
    <row r="57" spans="1:11" ht="12.75">
      <c r="A57" s="27"/>
      <c r="B57" s="27"/>
      <c r="C57" s="27"/>
      <c r="D57" s="30"/>
      <c r="E57" s="30"/>
      <c r="F57" s="30"/>
      <c r="G57" s="30"/>
      <c r="H57" s="28"/>
      <c r="I57" s="28"/>
      <c r="J57" s="28"/>
      <c r="K57" s="28"/>
    </row>
    <row r="58" spans="1:11" ht="12.75">
      <c r="A58" s="27"/>
      <c r="B58" s="27"/>
      <c r="C58" s="27"/>
      <c r="D58" s="30"/>
      <c r="E58" s="30"/>
      <c r="F58" s="30"/>
      <c r="G58" s="30"/>
      <c r="H58" s="28"/>
      <c r="I58" s="28"/>
      <c r="J58" s="28"/>
      <c r="K58" s="28"/>
    </row>
    <row r="59" spans="1:11" ht="12.75">
      <c r="A59" s="27"/>
      <c r="B59" s="27"/>
      <c r="C59" s="27"/>
      <c r="D59" s="30"/>
      <c r="E59" s="30"/>
      <c r="F59" s="30"/>
      <c r="G59" s="30"/>
      <c r="H59" s="28"/>
      <c r="I59" s="28"/>
      <c r="J59" s="28"/>
      <c r="K59" s="28"/>
    </row>
    <row r="60" spans="1:11" ht="12.75">
      <c r="A60" s="27"/>
      <c r="B60" s="27"/>
      <c r="C60" s="27"/>
      <c r="D60" s="30"/>
      <c r="E60" s="30"/>
      <c r="F60" s="30"/>
      <c r="G60" s="30"/>
      <c r="H60" s="28"/>
      <c r="I60" s="28"/>
      <c r="J60" s="28"/>
      <c r="K60" s="28"/>
    </row>
    <row r="61" spans="1:11" ht="12.75">
      <c r="A61" s="27"/>
      <c r="B61" s="27"/>
      <c r="C61" s="27"/>
      <c r="D61" s="30"/>
      <c r="E61" s="30"/>
      <c r="F61" s="30"/>
      <c r="G61" s="30"/>
      <c r="H61" s="28"/>
      <c r="I61" s="28"/>
      <c r="J61" s="28"/>
      <c r="K61" s="28"/>
    </row>
    <row r="62" spans="1:11" ht="12.75">
      <c r="A62" s="27"/>
      <c r="B62" s="26"/>
      <c r="C62" s="27"/>
      <c r="D62" s="41"/>
      <c r="E62" s="41"/>
      <c r="F62" s="41"/>
      <c r="G62" s="41"/>
      <c r="H62" s="34"/>
      <c r="I62" s="34"/>
      <c r="J62" s="34"/>
      <c r="K62" s="34"/>
    </row>
    <row r="63" spans="1:11" ht="12.75">
      <c r="A63" s="26"/>
      <c r="B63" s="26"/>
      <c r="C63" s="27"/>
      <c r="D63" s="27"/>
      <c r="E63" s="27"/>
      <c r="F63" s="27"/>
      <c r="G63" s="27"/>
      <c r="H63" s="29"/>
      <c r="I63" s="29"/>
      <c r="J63" s="29"/>
      <c r="K63" s="29"/>
    </row>
    <row r="64" spans="1:11" ht="12.75">
      <c r="A64" s="29"/>
      <c r="B64" s="27"/>
      <c r="C64" s="27"/>
      <c r="D64" s="30"/>
      <c r="E64" s="30"/>
      <c r="F64" s="27"/>
      <c r="G64" s="27"/>
      <c r="H64" s="28"/>
      <c r="I64" s="28"/>
      <c r="J64" s="28"/>
      <c r="K64" s="28"/>
    </row>
    <row r="65" spans="1:11" ht="12.75">
      <c r="A65" s="29"/>
      <c r="B65" s="27"/>
      <c r="C65" s="27"/>
      <c r="D65" s="30"/>
      <c r="E65" s="30"/>
      <c r="F65" s="27"/>
      <c r="G65" s="27"/>
      <c r="H65" s="28"/>
      <c r="I65" s="28"/>
      <c r="J65" s="28"/>
      <c r="K65" s="28"/>
    </row>
    <row r="66" spans="1:11" ht="16.5" customHeight="1">
      <c r="A66" s="29"/>
      <c r="B66" s="27"/>
      <c r="C66" s="27"/>
      <c r="D66" s="30"/>
      <c r="E66" s="30"/>
      <c r="F66" s="27"/>
      <c r="G66" s="27"/>
      <c r="H66" s="28"/>
      <c r="I66" s="28"/>
      <c r="J66" s="28"/>
      <c r="K66" s="28"/>
    </row>
    <row r="67" spans="1:11" ht="12.75">
      <c r="A67" s="27"/>
      <c r="B67" s="27"/>
      <c r="C67" s="27"/>
      <c r="D67" s="30"/>
      <c r="E67" s="30"/>
      <c r="F67" s="27"/>
      <c r="G67" s="27"/>
      <c r="H67" s="28"/>
      <c r="I67" s="28"/>
      <c r="J67" s="28"/>
      <c r="K67" s="28"/>
    </row>
    <row r="68" spans="1:11" ht="12.75">
      <c r="A68" s="40"/>
      <c r="B68" s="27"/>
      <c r="C68" s="27"/>
      <c r="D68" s="30"/>
      <c r="E68" s="30"/>
      <c r="F68" s="27"/>
      <c r="G68" s="27"/>
      <c r="H68" s="28"/>
      <c r="I68" s="28"/>
      <c r="J68" s="28"/>
      <c r="K68" s="28"/>
    </row>
    <row r="69" spans="1:11" ht="12.75">
      <c r="A69" s="27"/>
      <c r="B69" s="27"/>
      <c r="C69" s="27"/>
      <c r="D69" s="30"/>
      <c r="E69" s="30"/>
      <c r="F69" s="27"/>
      <c r="G69" s="27"/>
      <c r="H69" s="28"/>
      <c r="I69" s="28"/>
      <c r="J69" s="28"/>
      <c r="K69" s="28"/>
    </row>
    <row r="70" spans="1:11" ht="12.75">
      <c r="A70" s="27"/>
      <c r="B70" s="27"/>
      <c r="C70" s="27"/>
      <c r="D70" s="30"/>
      <c r="E70" s="30"/>
      <c r="F70" s="27"/>
      <c r="G70" s="27"/>
      <c r="H70" s="28"/>
      <c r="I70" s="28"/>
      <c r="J70" s="28"/>
      <c r="K70" s="28"/>
    </row>
    <row r="71" spans="1:11" ht="12.75">
      <c r="A71" s="27"/>
      <c r="B71" s="27"/>
      <c r="C71" s="27"/>
      <c r="D71" s="30"/>
      <c r="E71" s="30"/>
      <c r="F71" s="27"/>
      <c r="G71" s="27"/>
      <c r="H71" s="28"/>
      <c r="I71" s="28"/>
      <c r="J71" s="28"/>
      <c r="K71" s="28"/>
    </row>
    <row r="72" spans="1:11" ht="12.75">
      <c r="A72" s="27"/>
      <c r="B72" s="27"/>
      <c r="C72" s="27"/>
      <c r="D72" s="30"/>
      <c r="E72" s="30"/>
      <c r="F72" s="27"/>
      <c r="G72" s="27"/>
      <c r="H72" s="28"/>
      <c r="I72" s="28"/>
      <c r="J72" s="28"/>
      <c r="K72" s="28"/>
    </row>
    <row r="73" spans="1:11" ht="12.75">
      <c r="A73" s="27"/>
      <c r="B73" s="27"/>
      <c r="C73" s="27"/>
      <c r="D73" s="30"/>
      <c r="E73" s="30"/>
      <c r="F73" s="27"/>
      <c r="G73" s="27"/>
      <c r="H73" s="28"/>
      <c r="I73" s="28"/>
      <c r="J73" s="28"/>
      <c r="K73" s="28"/>
    </row>
    <row r="74" spans="1:11" ht="12.75">
      <c r="A74" s="27"/>
      <c r="B74" s="27"/>
      <c r="C74" s="27"/>
      <c r="D74" s="30"/>
      <c r="E74" s="30"/>
      <c r="F74" s="27"/>
      <c r="G74" s="27"/>
      <c r="H74" s="28"/>
      <c r="I74" s="28"/>
      <c r="J74" s="28"/>
      <c r="K74" s="28"/>
    </row>
    <row r="75" spans="1:11" ht="12.75">
      <c r="A75" s="27"/>
      <c r="B75" s="27"/>
      <c r="C75" s="27"/>
      <c r="D75" s="30"/>
      <c r="E75" s="30"/>
      <c r="F75" s="27"/>
      <c r="G75" s="27"/>
      <c r="H75" s="28"/>
      <c r="I75" s="28"/>
      <c r="J75" s="28"/>
      <c r="K75" s="28"/>
    </row>
    <row r="76" spans="1:11" ht="12.75">
      <c r="A76" s="27"/>
      <c r="B76" s="27"/>
      <c r="C76" s="27"/>
      <c r="D76" s="30"/>
      <c r="E76" s="30"/>
      <c r="F76" s="27"/>
      <c r="G76" s="27"/>
      <c r="H76" s="28"/>
      <c r="I76" s="28"/>
      <c r="J76" s="28"/>
      <c r="K76" s="28"/>
    </row>
    <row r="77" spans="1:11" ht="12.75">
      <c r="A77" s="27"/>
      <c r="B77" s="26"/>
      <c r="C77" s="27"/>
      <c r="D77" s="41"/>
      <c r="E77" s="41"/>
      <c r="F77" s="27"/>
      <c r="G77" s="27"/>
      <c r="H77" s="34"/>
      <c r="I77" s="34"/>
      <c r="J77" s="34"/>
      <c r="K77" s="34"/>
    </row>
    <row r="78" spans="1:11" ht="12.75">
      <c r="A78" s="26"/>
      <c r="B78" s="26"/>
      <c r="C78" s="27"/>
      <c r="D78" s="27"/>
      <c r="E78" s="27"/>
      <c r="F78" s="27"/>
      <c r="G78" s="27"/>
      <c r="H78" s="29"/>
      <c r="I78" s="29"/>
      <c r="J78" s="29"/>
      <c r="K78" s="29"/>
    </row>
    <row r="79" spans="1:11" ht="12.75">
      <c r="A79" s="27"/>
      <c r="B79" s="27"/>
      <c r="C79" s="27"/>
      <c r="D79" s="30"/>
      <c r="E79" s="30"/>
      <c r="F79" s="27"/>
      <c r="G79" s="27"/>
      <c r="H79" s="28"/>
      <c r="I79" s="28"/>
      <c r="J79" s="28"/>
      <c r="K79" s="28"/>
    </row>
    <row r="80" spans="1:11" ht="12.75">
      <c r="A80" s="27"/>
      <c r="B80" s="27"/>
      <c r="C80" s="27"/>
      <c r="D80" s="30"/>
      <c r="E80" s="30"/>
      <c r="F80" s="27"/>
      <c r="G80" s="27"/>
      <c r="H80" s="28"/>
      <c r="I80" s="28"/>
      <c r="J80" s="28"/>
      <c r="K80" s="28"/>
    </row>
    <row r="81" spans="1:11" ht="12.75">
      <c r="A81" s="27"/>
      <c r="B81" s="27"/>
      <c r="C81" s="27"/>
      <c r="D81" s="30"/>
      <c r="E81" s="30"/>
      <c r="F81" s="27"/>
      <c r="G81" s="27"/>
      <c r="H81" s="28"/>
      <c r="I81" s="28"/>
      <c r="J81" s="28"/>
      <c r="K81" s="28"/>
    </row>
    <row r="82" spans="1:11" ht="12.75">
      <c r="A82" s="27"/>
      <c r="B82" s="27"/>
      <c r="C82" s="27"/>
      <c r="D82" s="30"/>
      <c r="E82" s="30"/>
      <c r="F82" s="27"/>
      <c r="G82" s="27"/>
      <c r="H82" s="28"/>
      <c r="I82" s="28"/>
      <c r="J82" s="28"/>
      <c r="K82" s="28"/>
    </row>
    <row r="83" spans="1:11" ht="12.75">
      <c r="A83" s="27"/>
      <c r="B83" s="27"/>
      <c r="C83" s="27"/>
      <c r="D83" s="30"/>
      <c r="E83" s="30"/>
      <c r="F83" s="27"/>
      <c r="G83" s="27"/>
      <c r="H83" s="28"/>
      <c r="I83" s="28"/>
      <c r="J83" s="28"/>
      <c r="K83" s="28"/>
    </row>
    <row r="84" spans="1:11" ht="12.75">
      <c r="A84" s="27"/>
      <c r="B84" s="27"/>
      <c r="C84" s="27"/>
      <c r="D84" s="30"/>
      <c r="E84" s="30"/>
      <c r="F84" s="27"/>
      <c r="G84" s="27"/>
      <c r="H84" s="28"/>
      <c r="I84" s="28"/>
      <c r="J84" s="28"/>
      <c r="K84" s="28"/>
    </row>
    <row r="85" spans="1:11" ht="12.75">
      <c r="A85" s="27"/>
      <c r="B85" s="27"/>
      <c r="C85" s="27"/>
      <c r="D85" s="30"/>
      <c r="E85" s="30"/>
      <c r="F85" s="27"/>
      <c r="G85" s="27"/>
      <c r="H85" s="28"/>
      <c r="I85" s="28"/>
      <c r="J85" s="28"/>
      <c r="K85" s="28"/>
    </row>
    <row r="86" spans="1:11" ht="12.75">
      <c r="A86" s="27"/>
      <c r="B86" s="27"/>
      <c r="C86" s="27"/>
      <c r="D86" s="30"/>
      <c r="E86" s="30"/>
      <c r="F86" s="27"/>
      <c r="G86" s="27"/>
      <c r="H86" s="28"/>
      <c r="I86" s="28"/>
      <c r="J86" s="28"/>
      <c r="K86" s="28"/>
    </row>
    <row r="87" spans="1:11" ht="12.75">
      <c r="A87" s="27"/>
      <c r="B87" s="26"/>
      <c r="C87" s="27"/>
      <c r="D87" s="41"/>
      <c r="E87" s="41"/>
      <c r="F87" s="27"/>
      <c r="G87" s="27"/>
      <c r="H87" s="34"/>
      <c r="I87" s="34"/>
      <c r="J87" s="34"/>
      <c r="K87" s="34"/>
    </row>
    <row r="88" spans="1:11" ht="12.75">
      <c r="A88" s="27"/>
      <c r="B88" s="26"/>
      <c r="C88" s="27"/>
      <c r="D88" s="41"/>
      <c r="E88" s="41"/>
      <c r="F88" s="27"/>
      <c r="G88" s="27"/>
      <c r="H88" s="34"/>
      <c r="I88" s="34"/>
      <c r="J88" s="34"/>
      <c r="K88" s="34"/>
    </row>
    <row r="89" spans="1:11" ht="12.75">
      <c r="A89" s="27"/>
      <c r="B89" s="26"/>
      <c r="C89" s="27"/>
      <c r="D89" s="41"/>
      <c r="E89" s="41"/>
      <c r="F89" s="27"/>
      <c r="G89" s="27"/>
      <c r="H89" s="34"/>
      <c r="I89" s="34"/>
      <c r="J89" s="34"/>
      <c r="K89" s="34"/>
    </row>
    <row r="90" spans="1:11" ht="12.75">
      <c r="A90" s="27"/>
      <c r="B90" s="26"/>
      <c r="C90" s="27"/>
      <c r="D90" s="41"/>
      <c r="E90" s="41"/>
      <c r="F90" s="27"/>
      <c r="G90" s="27"/>
      <c r="H90" s="34"/>
      <c r="I90" s="34"/>
      <c r="J90" s="34"/>
      <c r="K90" s="34"/>
    </row>
    <row r="91" spans="1:11" ht="12.75">
      <c r="A91" s="26"/>
      <c r="B91" s="26"/>
      <c r="C91" s="27"/>
      <c r="D91" s="27"/>
      <c r="E91" s="27"/>
      <c r="F91" s="27"/>
      <c r="G91" s="27"/>
      <c r="H91" s="29"/>
      <c r="I91" s="29"/>
      <c r="J91" s="29"/>
      <c r="K91" s="29"/>
    </row>
    <row r="92" spans="1:11" ht="12.75">
      <c r="A92" s="27"/>
      <c r="B92" s="27"/>
      <c r="C92" s="27"/>
      <c r="D92" s="30"/>
      <c r="E92" s="30"/>
      <c r="F92" s="27"/>
      <c r="G92" s="27"/>
      <c r="H92" s="28"/>
      <c r="I92" s="28"/>
      <c r="J92" s="28"/>
      <c r="K92" s="28"/>
    </row>
    <row r="93" spans="1:11" ht="12.75">
      <c r="A93" s="27"/>
      <c r="B93" s="27"/>
      <c r="C93" s="27"/>
      <c r="D93" s="30"/>
      <c r="E93" s="30"/>
      <c r="F93" s="27"/>
      <c r="G93" s="27"/>
      <c r="H93" s="28"/>
      <c r="I93" s="28"/>
      <c r="J93" s="28"/>
      <c r="K93" s="28"/>
    </row>
    <row r="94" spans="1:11" ht="12.75">
      <c r="A94" s="27"/>
      <c r="B94" s="27"/>
      <c r="C94" s="27"/>
      <c r="D94" s="30"/>
      <c r="E94" s="30"/>
      <c r="F94" s="27"/>
      <c r="G94" s="27"/>
      <c r="H94" s="28"/>
      <c r="I94" s="28"/>
      <c r="J94" s="28"/>
      <c r="K94" s="28"/>
    </row>
    <row r="95" spans="1:11" ht="12.75">
      <c r="A95" s="27"/>
      <c r="B95" s="26"/>
      <c r="C95" s="27"/>
      <c r="D95" s="41"/>
      <c r="E95" s="41"/>
      <c r="F95" s="27"/>
      <c r="G95" s="27"/>
      <c r="H95" s="34"/>
      <c r="I95" s="34"/>
      <c r="J95" s="34"/>
      <c r="K95" s="34"/>
    </row>
    <row r="96" spans="1:11" ht="12.75">
      <c r="A96" s="26"/>
      <c r="B96" s="26"/>
      <c r="C96" s="27"/>
      <c r="D96" s="27"/>
      <c r="E96" s="27"/>
      <c r="F96" s="27"/>
      <c r="G96" s="27"/>
      <c r="H96" s="29"/>
      <c r="I96" s="29"/>
      <c r="J96" s="29"/>
      <c r="K96" s="29"/>
    </row>
    <row r="97" spans="1:11" ht="12.75">
      <c r="A97" s="27"/>
      <c r="B97" s="27"/>
      <c r="C97" s="30"/>
      <c r="D97" s="30"/>
      <c r="E97" s="30"/>
      <c r="F97" s="27"/>
      <c r="G97" s="27"/>
      <c r="H97" s="28"/>
      <c r="I97" s="28"/>
      <c r="J97" s="28"/>
      <c r="K97" s="28"/>
    </row>
    <row r="98" spans="1:11" ht="12.75">
      <c r="A98" s="27"/>
      <c r="B98" s="27"/>
      <c r="C98" s="30"/>
      <c r="D98" s="30"/>
      <c r="E98" s="30"/>
      <c r="F98" s="27"/>
      <c r="G98" s="27"/>
      <c r="H98" s="28"/>
      <c r="I98" s="28"/>
      <c r="J98" s="28"/>
      <c r="K98" s="28"/>
    </row>
    <row r="99" spans="1:11" ht="12.75">
      <c r="A99" s="27"/>
      <c r="B99" s="27"/>
      <c r="C99" s="30"/>
      <c r="D99" s="30"/>
      <c r="E99" s="30"/>
      <c r="F99" s="27"/>
      <c r="G99" s="27"/>
      <c r="H99" s="28"/>
      <c r="I99" s="28"/>
      <c r="J99" s="28"/>
      <c r="K99" s="28"/>
    </row>
    <row r="100" spans="1:11" ht="12.75">
      <c r="A100" s="27"/>
      <c r="B100" s="27"/>
      <c r="C100" s="30"/>
      <c r="D100" s="30"/>
      <c r="E100" s="30"/>
      <c r="F100" s="27"/>
      <c r="G100" s="27"/>
      <c r="H100" s="28"/>
      <c r="I100" s="28"/>
      <c r="J100" s="28"/>
      <c r="K100" s="28"/>
    </row>
    <row r="101" spans="1:11" ht="12.75">
      <c r="A101" s="27"/>
      <c r="B101" s="26"/>
      <c r="C101" s="41"/>
      <c r="D101" s="41"/>
      <c r="E101" s="41"/>
      <c r="F101" s="27"/>
      <c r="G101" s="27"/>
      <c r="H101" s="34"/>
      <c r="I101" s="34"/>
      <c r="J101" s="34"/>
      <c r="K101" s="34"/>
    </row>
    <row r="102" spans="1:11" ht="12.75">
      <c r="A102" s="26"/>
      <c r="B102" s="26"/>
      <c r="C102" s="27"/>
      <c r="D102" s="27"/>
      <c r="E102" s="27"/>
      <c r="F102" s="27"/>
      <c r="G102" s="27"/>
      <c r="H102" s="29"/>
      <c r="I102" s="29"/>
      <c r="J102" s="29"/>
      <c r="K102" s="29"/>
    </row>
    <row r="103" spans="1:11" ht="12.75">
      <c r="A103" s="27"/>
      <c r="B103" s="27"/>
      <c r="C103" s="27"/>
      <c r="D103" s="27"/>
      <c r="E103" s="27"/>
      <c r="F103" s="27"/>
      <c r="G103" s="27"/>
      <c r="H103" s="28"/>
      <c r="I103" s="28"/>
      <c r="J103" s="28"/>
      <c r="K103" s="28"/>
    </row>
    <row r="104" spans="1:11" ht="12.75">
      <c r="A104" s="27"/>
      <c r="B104" s="27"/>
      <c r="C104" s="27"/>
      <c r="D104" s="27"/>
      <c r="E104" s="27"/>
      <c r="F104" s="27"/>
      <c r="G104" s="27"/>
      <c r="H104" s="28"/>
      <c r="I104" s="28"/>
      <c r="J104" s="28"/>
      <c r="K104" s="28"/>
    </row>
    <row r="105" spans="1:11" ht="12.75">
      <c r="A105" s="27"/>
      <c r="B105" s="27"/>
      <c r="C105" s="27"/>
      <c r="D105" s="27"/>
      <c r="E105" s="27"/>
      <c r="F105" s="27"/>
      <c r="G105" s="27"/>
      <c r="H105" s="28"/>
      <c r="I105" s="28"/>
      <c r="J105" s="28"/>
      <c r="K105" s="28"/>
    </row>
    <row r="106" spans="1:11" ht="12.75">
      <c r="A106" s="26"/>
      <c r="B106" s="27"/>
      <c r="C106" s="27"/>
      <c r="D106" s="27"/>
      <c r="E106" s="27"/>
      <c r="F106" s="27"/>
      <c r="G106" s="27"/>
      <c r="H106" s="28"/>
      <c r="I106" s="28"/>
      <c r="J106" s="28"/>
      <c r="K106" s="28"/>
    </row>
    <row r="107" spans="1:11" ht="12.75">
      <c r="A107" s="27"/>
      <c r="B107" s="27"/>
      <c r="C107" s="27"/>
      <c r="D107" s="27"/>
      <c r="E107" s="27"/>
      <c r="F107" s="27"/>
      <c r="G107" s="27"/>
      <c r="H107" s="28"/>
      <c r="I107" s="28"/>
      <c r="J107" s="28"/>
      <c r="K107" s="28"/>
    </row>
    <row r="108" spans="1:11" ht="12.75">
      <c r="A108" s="27"/>
      <c r="B108" s="27"/>
      <c r="C108" s="27"/>
      <c r="D108" s="27"/>
      <c r="E108" s="27"/>
      <c r="F108" s="27"/>
      <c r="G108" s="27"/>
      <c r="H108" s="28"/>
      <c r="I108" s="28"/>
      <c r="J108" s="28"/>
      <c r="K108" s="28"/>
    </row>
    <row r="109" spans="1:11" ht="12.75">
      <c r="A109" s="27"/>
      <c r="B109" s="27"/>
      <c r="C109" s="27"/>
      <c r="D109" s="27"/>
      <c r="E109" s="27"/>
      <c r="F109" s="27"/>
      <c r="G109" s="27"/>
      <c r="H109" s="28"/>
      <c r="I109" s="28"/>
      <c r="J109" s="28"/>
      <c r="K109" s="28"/>
    </row>
    <row r="110" spans="1:11" ht="12.75">
      <c r="A110" s="27"/>
      <c r="B110" s="27"/>
      <c r="C110" s="27"/>
      <c r="D110" s="27"/>
      <c r="E110" s="27"/>
      <c r="F110" s="27"/>
      <c r="G110" s="27"/>
      <c r="H110" s="28"/>
      <c r="I110" s="28"/>
      <c r="J110" s="28"/>
      <c r="K110" s="28"/>
    </row>
    <row r="111" spans="1:11" ht="12.75">
      <c r="A111" s="27"/>
      <c r="B111" s="26"/>
      <c r="C111" s="27"/>
      <c r="D111" s="27"/>
      <c r="E111" s="27"/>
      <c r="F111" s="27"/>
      <c r="G111" s="27"/>
      <c r="H111" s="34"/>
      <c r="I111" s="34"/>
      <c r="J111" s="34"/>
      <c r="K111" s="34"/>
    </row>
    <row r="112" spans="1:11" ht="12.75">
      <c r="A112" s="26"/>
      <c r="B112" s="26"/>
      <c r="C112" s="27"/>
      <c r="D112" s="27"/>
      <c r="E112" s="27"/>
      <c r="F112" s="27"/>
      <c r="G112" s="27"/>
      <c r="H112" s="29"/>
      <c r="I112" s="29"/>
      <c r="J112" s="29"/>
      <c r="K112" s="29"/>
    </row>
    <row r="113" spans="1:11" ht="12.75">
      <c r="A113" s="27"/>
      <c r="B113" s="27"/>
      <c r="C113" s="30"/>
      <c r="D113" s="27"/>
      <c r="E113" s="27"/>
      <c r="F113" s="27"/>
      <c r="G113" s="27"/>
      <c r="H113" s="28"/>
      <c r="I113" s="28"/>
      <c r="J113" s="28"/>
      <c r="K113" s="28"/>
    </row>
    <row r="114" spans="1:11" ht="12.75">
      <c r="A114" s="27"/>
      <c r="B114" s="27"/>
      <c r="C114" s="30"/>
      <c r="D114" s="27"/>
      <c r="E114" s="27"/>
      <c r="F114" s="27"/>
      <c r="G114" s="27"/>
      <c r="H114" s="28"/>
      <c r="I114" s="28"/>
      <c r="J114" s="28"/>
      <c r="K114" s="28"/>
    </row>
    <row r="115" spans="1:11" ht="12.75">
      <c r="A115" s="27"/>
      <c r="B115" s="26"/>
      <c r="C115" s="41"/>
      <c r="D115" s="27"/>
      <c r="E115" s="27"/>
      <c r="F115" s="27"/>
      <c r="G115" s="27"/>
      <c r="H115" s="34"/>
      <c r="I115" s="34"/>
      <c r="J115" s="34"/>
      <c r="K115" s="34"/>
    </row>
    <row r="116" spans="1:11" ht="12.75">
      <c r="A116" s="26"/>
      <c r="B116" s="26"/>
      <c r="C116" s="27"/>
      <c r="D116" s="27"/>
      <c r="E116" s="27"/>
      <c r="F116" s="27"/>
      <c r="G116" s="42"/>
      <c r="H116" s="29"/>
      <c r="I116" s="29"/>
      <c r="J116" s="29"/>
      <c r="K116" s="29"/>
    </row>
    <row r="117" spans="1:11" ht="12.75">
      <c r="A117" s="37"/>
      <c r="B117" s="27"/>
      <c r="C117" s="42"/>
      <c r="D117" s="42"/>
      <c r="E117" s="42"/>
      <c r="F117" s="42"/>
      <c r="G117" s="42"/>
      <c r="H117" s="29"/>
      <c r="I117" s="29"/>
      <c r="J117" s="29"/>
      <c r="K117" s="29"/>
    </row>
    <row r="118" spans="1:11" ht="12.75">
      <c r="A118" s="27"/>
      <c r="B118" s="27"/>
      <c r="C118" s="42"/>
      <c r="D118" s="42"/>
      <c r="E118" s="42"/>
      <c r="F118" s="42"/>
      <c r="G118" s="42"/>
      <c r="H118" s="29"/>
      <c r="I118" s="29"/>
      <c r="J118" s="29"/>
      <c r="K118" s="29"/>
    </row>
    <row r="119" spans="1:11" ht="12.75">
      <c r="A119" s="26"/>
      <c r="B119" s="26"/>
      <c r="C119" s="42"/>
      <c r="D119" s="42"/>
      <c r="E119" s="42"/>
      <c r="F119" s="42"/>
      <c r="G119" s="42"/>
      <c r="H119" s="29"/>
      <c r="I119" s="29"/>
      <c r="J119" s="29"/>
      <c r="K119" s="29"/>
    </row>
    <row r="120" spans="1:11" ht="12.75">
      <c r="A120" s="26"/>
      <c r="B120" s="26"/>
      <c r="C120" s="27"/>
      <c r="D120" s="27"/>
      <c r="E120" s="27"/>
      <c r="F120" s="27"/>
      <c r="G120" s="27"/>
      <c r="H120" s="29"/>
      <c r="I120" s="29"/>
      <c r="J120" s="29"/>
      <c r="K120" s="29"/>
    </row>
    <row r="121" spans="1:11" ht="12.75">
      <c r="A121" s="27"/>
      <c r="B121" s="27"/>
      <c r="C121" s="30"/>
      <c r="D121" s="27"/>
      <c r="E121" s="27"/>
      <c r="F121" s="27"/>
      <c r="G121" s="27"/>
      <c r="H121" s="28"/>
      <c r="I121" s="28"/>
      <c r="J121" s="28"/>
      <c r="K121" s="28"/>
    </row>
    <row r="122" spans="1:11" ht="12.75">
      <c r="A122" s="27"/>
      <c r="B122" s="29"/>
      <c r="C122" s="30"/>
      <c r="D122" s="27"/>
      <c r="E122" s="27"/>
      <c r="F122" s="27"/>
      <c r="G122" s="27"/>
      <c r="H122" s="28"/>
      <c r="I122" s="28"/>
      <c r="J122" s="28"/>
      <c r="K122" s="28"/>
    </row>
    <row r="123" spans="1:11" ht="12.75">
      <c r="A123" s="27"/>
      <c r="B123" s="43"/>
      <c r="C123" s="41"/>
      <c r="D123" s="27"/>
      <c r="E123" s="27"/>
      <c r="F123" s="27"/>
      <c r="G123" s="27"/>
      <c r="H123" s="34"/>
      <c r="I123" s="34"/>
      <c r="J123" s="34"/>
      <c r="K123" s="34"/>
    </row>
    <row r="124" spans="1:11" ht="12.75">
      <c r="A124" s="27"/>
      <c r="B124" s="43"/>
      <c r="C124" s="41"/>
      <c r="D124" s="27"/>
      <c r="E124" s="27"/>
      <c r="F124" s="27"/>
      <c r="G124" s="27"/>
      <c r="H124" s="34"/>
      <c r="I124" s="34"/>
      <c r="J124" s="34"/>
      <c r="K124" s="34"/>
    </row>
    <row r="125" spans="1:11" ht="12.75">
      <c r="A125" s="27"/>
      <c r="B125" s="43"/>
      <c r="C125" s="41"/>
      <c r="D125" s="27"/>
      <c r="E125" s="27"/>
      <c r="F125" s="27"/>
      <c r="G125" s="27"/>
      <c r="H125" s="34"/>
      <c r="I125" s="34"/>
      <c r="J125" s="34"/>
      <c r="K125" s="34"/>
    </row>
    <row r="126" spans="1:11" ht="12.75">
      <c r="A126" s="27"/>
      <c r="B126" s="43"/>
      <c r="C126" s="41"/>
      <c r="D126" s="27"/>
      <c r="E126" s="27"/>
      <c r="F126" s="27"/>
      <c r="G126" s="27"/>
      <c r="H126" s="34"/>
      <c r="I126" s="34"/>
      <c r="J126" s="34"/>
      <c r="K126" s="34"/>
    </row>
    <row r="127" spans="1:11" ht="12.75">
      <c r="A127" s="26"/>
      <c r="B127" s="26"/>
      <c r="C127" s="27"/>
      <c r="D127" s="27"/>
      <c r="E127" s="27"/>
      <c r="F127" s="27"/>
      <c r="G127" s="27"/>
      <c r="H127" s="29"/>
      <c r="I127" s="29"/>
      <c r="J127" s="29"/>
      <c r="K127" s="29"/>
    </row>
    <row r="128" spans="1:11" ht="12.75">
      <c r="A128" s="27"/>
      <c r="B128" s="27"/>
      <c r="C128" s="30"/>
      <c r="D128" s="30"/>
      <c r="E128" s="30"/>
      <c r="F128" s="27"/>
      <c r="G128" s="27"/>
      <c r="H128" s="28"/>
      <c r="I128" s="28"/>
      <c r="J128" s="28"/>
      <c r="K128" s="28"/>
    </row>
    <row r="129" spans="1:11" ht="12.75">
      <c r="A129" s="27"/>
      <c r="B129" s="27"/>
      <c r="C129" s="30"/>
      <c r="D129" s="30"/>
      <c r="E129" s="30"/>
      <c r="F129" s="27"/>
      <c r="G129" s="27"/>
      <c r="H129" s="28"/>
      <c r="I129" s="28"/>
      <c r="J129" s="28"/>
      <c r="K129" s="28"/>
    </row>
    <row r="130" spans="1:11" ht="12.75">
      <c r="A130" s="27"/>
      <c r="B130" s="27"/>
      <c r="C130" s="30"/>
      <c r="D130" s="30"/>
      <c r="E130" s="30"/>
      <c r="F130" s="27"/>
      <c r="G130" s="27"/>
      <c r="H130" s="28"/>
      <c r="I130" s="28"/>
      <c r="J130" s="28"/>
      <c r="K130" s="28"/>
    </row>
    <row r="131" spans="1:11" ht="12.75">
      <c r="A131" s="29"/>
      <c r="B131" s="27"/>
      <c r="C131" s="30"/>
      <c r="D131" s="28"/>
      <c r="E131" s="28"/>
      <c r="F131" s="29"/>
      <c r="G131" s="29"/>
      <c r="H131" s="28"/>
      <c r="I131" s="28"/>
      <c r="J131" s="28"/>
      <c r="K131" s="28"/>
    </row>
    <row r="132" spans="1:11" ht="12.75">
      <c r="A132" s="29"/>
      <c r="B132" s="29"/>
      <c r="C132" s="28"/>
      <c r="D132" s="28"/>
      <c r="E132" s="28"/>
      <c r="F132" s="29"/>
      <c r="G132" s="29"/>
      <c r="H132" s="28"/>
      <c r="I132" s="28"/>
      <c r="J132" s="28"/>
      <c r="K132" s="28"/>
    </row>
    <row r="133" spans="1:11" ht="12.75">
      <c r="A133" s="29"/>
      <c r="B133" s="43"/>
      <c r="C133" s="34"/>
      <c r="D133" s="34"/>
      <c r="E133" s="34"/>
      <c r="F133" s="29"/>
      <c r="G133" s="29"/>
      <c r="H133" s="34"/>
      <c r="I133" s="34"/>
      <c r="J133" s="34"/>
      <c r="K133" s="34"/>
    </row>
    <row r="134" spans="1:11" ht="12.75">
      <c r="A134" s="29"/>
      <c r="B134" s="43"/>
      <c r="C134" s="29"/>
      <c r="D134" s="29"/>
      <c r="E134" s="29"/>
      <c r="F134" s="29"/>
      <c r="G134" s="29"/>
      <c r="H134" s="43"/>
      <c r="I134" s="43"/>
      <c r="J134" s="43"/>
      <c r="K134" s="43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25.5" customHeight="1">
      <c r="A136" s="29"/>
      <c r="B136" s="29"/>
      <c r="C136" s="29"/>
      <c r="D136" s="44"/>
      <c r="E136" s="29"/>
      <c r="F136" s="29"/>
      <c r="G136" s="423"/>
      <c r="H136" s="423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</sheetData>
  <sheetProtection/>
  <mergeCells count="9">
    <mergeCell ref="B4:C4"/>
    <mergeCell ref="G136:H136"/>
    <mergeCell ref="A1:K1"/>
    <mergeCell ref="B3:C3"/>
    <mergeCell ref="D3:E3"/>
    <mergeCell ref="F3:G3"/>
    <mergeCell ref="H3:I3"/>
    <mergeCell ref="J3:M3"/>
    <mergeCell ref="A15:K15"/>
  </mergeCells>
  <printOptions/>
  <pageMargins left="0.7" right="0.28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9">
      <selection activeCell="B33" sqref="B33:B34"/>
    </sheetView>
  </sheetViews>
  <sheetFormatPr defaultColWidth="9.140625" defaultRowHeight="12.75"/>
  <cols>
    <col min="2" max="2" width="12.140625" style="0" customWidth="1"/>
    <col min="3" max="3" width="13.28125" style="0" customWidth="1"/>
  </cols>
  <sheetData>
    <row r="1" spans="1:20" ht="53.25" customHeight="1">
      <c r="A1" s="438" t="s">
        <v>74</v>
      </c>
      <c r="B1" s="439"/>
      <c r="C1" s="44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2"/>
      <c r="R1" s="2"/>
      <c r="S1" s="2"/>
      <c r="T1" s="2"/>
    </row>
    <row r="2" spans="1:20" ht="16.5" thickBot="1">
      <c r="A2" s="441" t="s">
        <v>105</v>
      </c>
      <c r="B2" s="442"/>
      <c r="C2" s="44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" ht="15.75">
      <c r="A3" s="444" t="s">
        <v>75</v>
      </c>
      <c r="B3" s="65" t="s">
        <v>102</v>
      </c>
      <c r="C3" s="62" t="s">
        <v>76</v>
      </c>
    </row>
    <row r="4" spans="1:3" ht="15.75">
      <c r="A4" s="445"/>
      <c r="B4" s="75" t="s">
        <v>119</v>
      </c>
      <c r="C4" s="76" t="s">
        <v>77</v>
      </c>
    </row>
    <row r="5" spans="1:3" ht="32.25" thickBot="1">
      <c r="A5" s="446"/>
      <c r="B5" s="66" t="s">
        <v>103</v>
      </c>
      <c r="C5" s="63" t="s">
        <v>123</v>
      </c>
    </row>
    <row r="6" spans="1:3" ht="15.75">
      <c r="A6" s="77">
        <v>0.041666666666666664</v>
      </c>
      <c r="B6" s="78">
        <f>'Форма № 3'!J19</f>
        <v>12.855</v>
      </c>
      <c r="C6" s="94">
        <f>'Форма № 3'!J28</f>
        <v>4.963</v>
      </c>
    </row>
    <row r="7" spans="1:3" ht="15.75">
      <c r="A7" s="79">
        <v>0.0833333333333333</v>
      </c>
      <c r="B7" s="93">
        <f>'Форма № 3'!M19</f>
        <v>42.893</v>
      </c>
      <c r="C7" s="95">
        <f>'Форма № 3'!M28</f>
        <v>0.22</v>
      </c>
    </row>
    <row r="8" spans="1:3" ht="15.75">
      <c r="A8" s="79">
        <v>0.125</v>
      </c>
      <c r="B8" s="69">
        <f>'Форма № 3'!P19</f>
        <v>53.734</v>
      </c>
      <c r="C8" s="95">
        <f>'Форма № 3'!P28</f>
        <v>5.526</v>
      </c>
    </row>
    <row r="9" spans="1:3" ht="15.75">
      <c r="A9" s="79">
        <v>0.166666666666667</v>
      </c>
      <c r="B9" s="69">
        <f>'Форма № 3'!S19</f>
        <v>51.922</v>
      </c>
      <c r="C9" s="95">
        <f>'Форма № 3'!S28</f>
        <v>8.395</v>
      </c>
    </row>
    <row r="10" spans="1:3" ht="15.75">
      <c r="A10" s="79">
        <v>0.208333333333333</v>
      </c>
      <c r="B10" s="69">
        <f>'Форма № 3'!V19</f>
        <v>51</v>
      </c>
      <c r="C10" s="95">
        <f>'Форма № 3'!V28</f>
        <v>2.7</v>
      </c>
    </row>
    <row r="11" spans="1:3" ht="15.75">
      <c r="A11" s="79">
        <v>0.25</v>
      </c>
      <c r="B11" s="69">
        <f>'Форма № 3'!Y19</f>
        <v>53.981</v>
      </c>
      <c r="C11" s="95">
        <f>'Форма № 3'!Y28</f>
        <v>8.114</v>
      </c>
    </row>
    <row r="12" spans="1:3" ht="15.75">
      <c r="A12" s="79">
        <v>0.291666666666667</v>
      </c>
      <c r="B12" s="69">
        <f>'Форма № 3'!AB19</f>
        <v>52.4</v>
      </c>
      <c r="C12" s="95">
        <f>'Форма № 3'!AB28</f>
        <v>7.374</v>
      </c>
    </row>
    <row r="13" spans="1:3" ht="15.75">
      <c r="A13" s="79">
        <v>0.333333333333333</v>
      </c>
      <c r="B13" s="69">
        <f>'Форма № 3'!AE19</f>
        <v>50.637</v>
      </c>
      <c r="C13" s="95">
        <f>'Форма № 3'!AE28</f>
        <v>4.946</v>
      </c>
    </row>
    <row r="14" spans="1:3" ht="15.75">
      <c r="A14" s="79">
        <v>0.375</v>
      </c>
      <c r="B14" s="67">
        <f>'Форма № 3'!AH19</f>
        <v>49.475</v>
      </c>
      <c r="C14" s="95">
        <f>'Форма № 3'!AH28</f>
        <v>4.338</v>
      </c>
    </row>
    <row r="15" spans="1:3" ht="15.75">
      <c r="A15" s="79">
        <v>0.416666666666666</v>
      </c>
      <c r="B15" s="67">
        <f>'Форма № 3'!AK19</f>
        <v>52.555</v>
      </c>
      <c r="C15" s="95">
        <f>'Форма № 3'!AK28</f>
        <v>4.849</v>
      </c>
    </row>
    <row r="16" spans="1:3" ht="15.75">
      <c r="A16" s="79">
        <v>0.458333333333333</v>
      </c>
      <c r="B16" s="69">
        <f>'Форма № 3'!AN19</f>
        <v>49.577</v>
      </c>
      <c r="C16" s="95">
        <f>'Форма № 3'!AN28</f>
        <v>3.4</v>
      </c>
    </row>
    <row r="17" spans="1:3" ht="15.75">
      <c r="A17" s="79">
        <v>0.5</v>
      </c>
      <c r="B17" s="69">
        <f>'Форма № 3'!AQ19</f>
        <v>51.587</v>
      </c>
      <c r="C17" s="95">
        <f>'Форма № 3'!AQ28</f>
        <v>5.764</v>
      </c>
    </row>
    <row r="18" spans="1:3" ht="15.75">
      <c r="A18" s="79">
        <v>0.541666666666667</v>
      </c>
      <c r="B18" s="69">
        <f>'Форма № 3'!AT19</f>
        <v>1.5</v>
      </c>
      <c r="C18" s="95">
        <f>'Форма № 3'!AT28</f>
        <v>5.06</v>
      </c>
    </row>
    <row r="19" spans="1:3" ht="15.75">
      <c r="A19" s="79">
        <v>0.583333333333333</v>
      </c>
      <c r="B19" s="69">
        <f>'Форма № 3'!AW19</f>
        <v>0</v>
      </c>
      <c r="C19" s="95">
        <f>'Форма № 3'!AW28</f>
        <v>0.44</v>
      </c>
    </row>
    <row r="20" spans="1:3" ht="15.75">
      <c r="A20" s="79">
        <v>0.625</v>
      </c>
      <c r="B20" s="69">
        <f>'Форма № 3'!AZ19</f>
        <v>38.862</v>
      </c>
      <c r="C20" s="95">
        <f>'Форма № 3'!AZ28</f>
        <v>0.053</v>
      </c>
    </row>
    <row r="21" spans="1:3" ht="15.75">
      <c r="A21" s="79">
        <v>0.666666666666667</v>
      </c>
      <c r="B21" s="69">
        <f>'Форма № 3'!BC19</f>
        <v>36.005</v>
      </c>
      <c r="C21" s="95">
        <f>'Форма № 3'!BC28</f>
        <v>0.141</v>
      </c>
    </row>
    <row r="22" spans="1:3" ht="15.75">
      <c r="A22" s="79">
        <v>0.708333333333333</v>
      </c>
      <c r="B22" s="69">
        <f>'Форма № 3'!BF19</f>
        <v>39.378</v>
      </c>
      <c r="C22" s="95">
        <f>'Форма № 3'!BF28</f>
        <v>10</v>
      </c>
    </row>
    <row r="23" spans="1:3" ht="15.75">
      <c r="A23" s="79">
        <v>0.75</v>
      </c>
      <c r="B23" s="69">
        <f>'Форма № 3'!BI19</f>
        <v>45.292</v>
      </c>
      <c r="C23" s="95">
        <f>'Форма № 3'!BI28</f>
        <v>9.5</v>
      </c>
    </row>
    <row r="24" spans="1:3" ht="15.75">
      <c r="A24" s="79">
        <v>0.791666666666667</v>
      </c>
      <c r="B24" s="69">
        <f>'Форма № 3'!BL19</f>
        <v>43.338</v>
      </c>
      <c r="C24" s="95">
        <f>'Форма № 3'!BL28</f>
        <v>7.7</v>
      </c>
    </row>
    <row r="25" spans="1:3" ht="15.75">
      <c r="A25" s="79">
        <v>0.833333333333333</v>
      </c>
      <c r="B25" s="70">
        <f>'Форма № 3'!BO19</f>
        <v>52.51</v>
      </c>
      <c r="C25" s="95">
        <f>'Форма № 3'!BO28</f>
        <v>7.97</v>
      </c>
    </row>
    <row r="26" spans="1:3" ht="15.75">
      <c r="A26" s="79">
        <v>0.875</v>
      </c>
      <c r="B26" s="69">
        <f>'Форма № 3'!BR19</f>
        <v>50.139</v>
      </c>
      <c r="C26" s="95">
        <f>'Форма № 3'!BR28</f>
        <v>6.527</v>
      </c>
    </row>
    <row r="27" spans="1:3" ht="15.75">
      <c r="A27" s="79">
        <v>0.916666666666667</v>
      </c>
      <c r="B27" s="69">
        <f>'Форма № 3'!BU19</f>
        <v>51.886</v>
      </c>
      <c r="C27" s="95">
        <f>'Форма № 3'!BU28</f>
        <v>10.549</v>
      </c>
    </row>
    <row r="28" spans="1:3" ht="15.75">
      <c r="A28" s="79">
        <v>0.958333333333333</v>
      </c>
      <c r="B28" s="69">
        <f>'Форма № 3'!BX19</f>
        <v>49.453</v>
      </c>
      <c r="C28" s="95">
        <f>'Форма № 3'!BX28</f>
        <v>9.977</v>
      </c>
    </row>
    <row r="29" spans="1:3" ht="16.5" thickBot="1">
      <c r="A29" s="80">
        <v>1</v>
      </c>
      <c r="B29" s="81">
        <f>'Форма № 3'!CA19</f>
        <v>39</v>
      </c>
      <c r="C29" s="96">
        <f>'Форма № 3'!CA28</f>
        <v>8.859</v>
      </c>
    </row>
    <row r="30" spans="1:3" ht="12.75">
      <c r="A30" s="2"/>
      <c r="B30" s="97">
        <f>SUM(B6:B29)</f>
        <v>1019.9789999999999</v>
      </c>
      <c r="C30" s="98">
        <f>SUM(C6:C29)</f>
        <v>137.365</v>
      </c>
    </row>
    <row r="31" spans="1:3" ht="14.25">
      <c r="A31" s="436" t="s">
        <v>128</v>
      </c>
      <c r="B31" s="437"/>
      <c r="C31" s="71" t="s">
        <v>104</v>
      </c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1" ht="12.75">
      <c r="A41" t="s">
        <v>124</v>
      </c>
    </row>
  </sheetData>
  <sheetProtection/>
  <mergeCells count="4">
    <mergeCell ref="A31:B31"/>
    <mergeCell ref="A1:C1"/>
    <mergeCell ref="A2:C2"/>
    <mergeCell ref="A3:A5"/>
  </mergeCells>
  <printOptions/>
  <pageMargins left="0.89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SheetLayoutView="100" zoomScalePageLayoutView="0" workbookViewId="0" topLeftCell="A16">
      <selection activeCell="H19" sqref="H19"/>
    </sheetView>
  </sheetViews>
  <sheetFormatPr defaultColWidth="9.140625" defaultRowHeight="12.75"/>
  <cols>
    <col min="1" max="1" width="5.421875" style="0" customWidth="1"/>
    <col min="2" max="7" width="8.140625" style="0" customWidth="1"/>
    <col min="8" max="8" width="8.28125" style="0" customWidth="1"/>
    <col min="9" max="12" width="8.140625" style="0" customWidth="1"/>
    <col min="13" max="13" width="8.00390625" style="0" customWidth="1"/>
    <col min="14" max="14" width="0.2890625" style="0" hidden="1" customWidth="1"/>
    <col min="15" max="17" width="8.140625" style="0" hidden="1" customWidth="1"/>
    <col min="18" max="18" width="8.28125" style="0" hidden="1" customWidth="1"/>
    <col min="19" max="19" width="8.140625" style="0" hidden="1" customWidth="1"/>
    <col min="20" max="21" width="8.140625" style="0" customWidth="1"/>
    <col min="22" max="22" width="8.28125" style="0" hidden="1" customWidth="1"/>
    <col min="23" max="23" width="8.140625" style="0" hidden="1" customWidth="1"/>
    <col min="24" max="24" width="8.28125" style="0" customWidth="1"/>
    <col min="25" max="25" width="8.140625" style="0" customWidth="1"/>
    <col min="26" max="26" width="8.28125" style="0" hidden="1" customWidth="1"/>
    <col min="27" max="27" width="8.140625" style="0" hidden="1" customWidth="1"/>
    <col min="29" max="29" width="11.421875" style="0" customWidth="1"/>
  </cols>
  <sheetData>
    <row r="1" spans="1:11" ht="18">
      <c r="A1" s="451" t="s">
        <v>106</v>
      </c>
      <c r="B1" s="452"/>
      <c r="C1" s="452"/>
      <c r="D1" s="452"/>
      <c r="E1" s="452"/>
      <c r="F1" s="452"/>
      <c r="G1" s="452"/>
      <c r="H1" s="452"/>
      <c r="I1" s="452"/>
      <c r="J1" s="440"/>
      <c r="K1" s="440"/>
    </row>
    <row r="2" spans="1:10" ht="16.5" thickBot="1">
      <c r="A2" s="453" t="s">
        <v>107</v>
      </c>
      <c r="B2" s="453"/>
      <c r="C2" s="453"/>
      <c r="D2" s="453"/>
      <c r="E2" s="453"/>
      <c r="F2" s="453"/>
      <c r="G2" s="453"/>
      <c r="H2" s="453"/>
      <c r="I2" s="453"/>
      <c r="J2" s="72" t="s">
        <v>108</v>
      </c>
    </row>
    <row r="3" spans="1:29" ht="15">
      <c r="A3" s="458" t="s">
        <v>109</v>
      </c>
      <c r="B3" s="459"/>
      <c r="C3" s="459"/>
      <c r="D3" s="459"/>
      <c r="E3" s="459"/>
      <c r="F3" s="459"/>
      <c r="G3" s="459"/>
      <c r="H3" s="459"/>
      <c r="I3" s="459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1"/>
    </row>
    <row r="4" spans="1:29" ht="12.75" customHeight="1">
      <c r="A4" s="462" t="s">
        <v>110</v>
      </c>
      <c r="B4" s="448" t="s">
        <v>121</v>
      </c>
      <c r="C4" s="449"/>
      <c r="D4" s="448" t="s">
        <v>46</v>
      </c>
      <c r="E4" s="449"/>
      <c r="F4" s="448" t="s">
        <v>47</v>
      </c>
      <c r="G4" s="449"/>
      <c r="H4" s="448" t="s">
        <v>48</v>
      </c>
      <c r="I4" s="449"/>
      <c r="J4" s="450" t="s">
        <v>49</v>
      </c>
      <c r="K4" s="450"/>
      <c r="L4" s="450" t="s">
        <v>50</v>
      </c>
      <c r="M4" s="450"/>
      <c r="N4" s="457"/>
      <c r="O4" s="457"/>
      <c r="P4" s="456"/>
      <c r="Q4" s="456"/>
      <c r="R4" s="457" t="s">
        <v>126</v>
      </c>
      <c r="S4" s="457"/>
      <c r="T4" s="457" t="s">
        <v>126</v>
      </c>
      <c r="U4" s="457"/>
      <c r="V4" s="457" t="s">
        <v>126</v>
      </c>
      <c r="W4" s="457"/>
      <c r="X4" s="457" t="s">
        <v>127</v>
      </c>
      <c r="Y4" s="457"/>
      <c r="Z4" s="456" t="s">
        <v>117</v>
      </c>
      <c r="AA4" s="456"/>
      <c r="AB4" s="456" t="s">
        <v>117</v>
      </c>
      <c r="AC4" s="463"/>
    </row>
    <row r="5" spans="1:29" ht="12.75" customHeight="1">
      <c r="A5" s="464"/>
      <c r="B5" s="448" t="s">
        <v>120</v>
      </c>
      <c r="C5" s="449"/>
      <c r="D5" s="448" t="s">
        <v>32</v>
      </c>
      <c r="E5" s="449"/>
      <c r="F5" s="448" t="s">
        <v>18</v>
      </c>
      <c r="G5" s="449"/>
      <c r="H5" s="448" t="s">
        <v>33</v>
      </c>
      <c r="I5" s="449"/>
      <c r="J5" s="454" t="s">
        <v>42</v>
      </c>
      <c r="K5" s="455"/>
      <c r="L5" s="454" t="s">
        <v>17</v>
      </c>
      <c r="M5" s="455"/>
      <c r="N5" s="454" t="s">
        <v>111</v>
      </c>
      <c r="O5" s="455"/>
      <c r="P5" s="454" t="s">
        <v>111</v>
      </c>
      <c r="Q5" s="455"/>
      <c r="R5" s="454" t="s">
        <v>111</v>
      </c>
      <c r="S5" s="455"/>
      <c r="T5" s="454" t="s">
        <v>111</v>
      </c>
      <c r="U5" s="455"/>
      <c r="V5" s="454" t="s">
        <v>111</v>
      </c>
      <c r="W5" s="455"/>
      <c r="X5" s="454" t="s">
        <v>111</v>
      </c>
      <c r="Y5" s="455"/>
      <c r="Z5" s="454" t="s">
        <v>111</v>
      </c>
      <c r="AA5" s="455"/>
      <c r="AB5" s="454" t="s">
        <v>111</v>
      </c>
      <c r="AC5" s="465"/>
    </row>
    <row r="6" spans="1:29" ht="12.75">
      <c r="A6" s="464"/>
      <c r="B6" s="73" t="s">
        <v>112</v>
      </c>
      <c r="C6" s="73" t="s">
        <v>113</v>
      </c>
      <c r="D6" s="73" t="s">
        <v>112</v>
      </c>
      <c r="E6" s="73" t="s">
        <v>113</v>
      </c>
      <c r="F6" s="73" t="s">
        <v>112</v>
      </c>
      <c r="G6" s="73" t="s">
        <v>113</v>
      </c>
      <c r="H6" s="73" t="s">
        <v>112</v>
      </c>
      <c r="I6" s="73" t="s">
        <v>113</v>
      </c>
      <c r="J6" s="73" t="s">
        <v>112</v>
      </c>
      <c r="K6" s="73" t="s">
        <v>113</v>
      </c>
      <c r="L6" s="73" t="s">
        <v>112</v>
      </c>
      <c r="M6" s="73" t="s">
        <v>113</v>
      </c>
      <c r="N6" s="73" t="s">
        <v>112</v>
      </c>
      <c r="O6" s="73" t="s">
        <v>113</v>
      </c>
      <c r="P6" s="73" t="s">
        <v>112</v>
      </c>
      <c r="Q6" s="73" t="s">
        <v>113</v>
      </c>
      <c r="R6" s="73" t="s">
        <v>112</v>
      </c>
      <c r="S6" s="73" t="s">
        <v>113</v>
      </c>
      <c r="T6" s="73" t="s">
        <v>112</v>
      </c>
      <c r="U6" s="73" t="s">
        <v>113</v>
      </c>
      <c r="V6" s="73" t="s">
        <v>112</v>
      </c>
      <c r="W6" s="73" t="s">
        <v>113</v>
      </c>
      <c r="X6" s="73" t="s">
        <v>112</v>
      </c>
      <c r="Y6" s="73" t="s">
        <v>113</v>
      </c>
      <c r="Z6" s="73" t="s">
        <v>112</v>
      </c>
      <c r="AA6" s="73" t="s">
        <v>113</v>
      </c>
      <c r="AB6" s="73" t="s">
        <v>112</v>
      </c>
      <c r="AC6" s="466" t="s">
        <v>113</v>
      </c>
    </row>
    <row r="7" spans="1:29" ht="12.75">
      <c r="A7" s="467"/>
      <c r="B7" s="74" t="s">
        <v>114</v>
      </c>
      <c r="C7" s="74" t="s">
        <v>114</v>
      </c>
      <c r="D7" s="74" t="s">
        <v>114</v>
      </c>
      <c r="E7" s="74" t="s">
        <v>114</v>
      </c>
      <c r="F7" s="74" t="s">
        <v>114</v>
      </c>
      <c r="G7" s="74" t="s">
        <v>114</v>
      </c>
      <c r="H7" s="74" t="s">
        <v>114</v>
      </c>
      <c r="I7" s="74" t="s">
        <v>114</v>
      </c>
      <c r="J7" s="74" t="s">
        <v>114</v>
      </c>
      <c r="K7" s="74" t="s">
        <v>114</v>
      </c>
      <c r="L7" s="74" t="s">
        <v>114</v>
      </c>
      <c r="M7" s="74" t="s">
        <v>114</v>
      </c>
      <c r="N7" s="74" t="s">
        <v>114</v>
      </c>
      <c r="O7" s="74" t="s">
        <v>114</v>
      </c>
      <c r="P7" s="74" t="s">
        <v>114</v>
      </c>
      <c r="Q7" s="74" t="s">
        <v>114</v>
      </c>
      <c r="R7" s="74" t="s">
        <v>114</v>
      </c>
      <c r="S7" s="74" t="s">
        <v>114</v>
      </c>
      <c r="T7" s="74" t="s">
        <v>114</v>
      </c>
      <c r="U7" s="74" t="s">
        <v>114</v>
      </c>
      <c r="V7" s="74" t="s">
        <v>114</v>
      </c>
      <c r="W7" s="74" t="s">
        <v>114</v>
      </c>
      <c r="X7" s="74" t="s">
        <v>114</v>
      </c>
      <c r="Y7" s="74" t="s">
        <v>114</v>
      </c>
      <c r="Z7" s="74" t="s">
        <v>114</v>
      </c>
      <c r="AA7" s="74" t="s">
        <v>114</v>
      </c>
      <c r="AB7" s="74" t="s">
        <v>114</v>
      </c>
      <c r="AC7" s="468" t="s">
        <v>114</v>
      </c>
    </row>
    <row r="8" spans="1:29" ht="26.25" customHeight="1">
      <c r="A8" s="469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>
        <v>1102.6</v>
      </c>
      <c r="S8" s="74">
        <v>1037.5</v>
      </c>
      <c r="T8" s="74"/>
      <c r="U8" s="74"/>
      <c r="V8" s="74">
        <v>26.5</v>
      </c>
      <c r="W8" s="74">
        <v>272.3</v>
      </c>
      <c r="X8" s="74"/>
      <c r="Y8" s="74"/>
      <c r="Z8" s="74">
        <v>2184.1</v>
      </c>
      <c r="AA8" s="74">
        <v>1708.5</v>
      </c>
      <c r="AB8" s="74"/>
      <c r="AC8" s="468"/>
    </row>
    <row r="9" spans="1:29" ht="19.5" customHeight="1">
      <c r="A9" s="469">
        <v>1</v>
      </c>
      <c r="B9" s="1">
        <v>17500</v>
      </c>
      <c r="C9" s="1">
        <v>0</v>
      </c>
      <c r="D9" s="1">
        <f>'Форма № 3'!J19*1000</f>
        <v>12855</v>
      </c>
      <c r="E9" s="1">
        <v>17500</v>
      </c>
      <c r="F9" s="1">
        <v>0</v>
      </c>
      <c r="G9" s="1">
        <v>0</v>
      </c>
      <c r="H9" s="1">
        <f>'Форма № 3'!J21*1000</f>
        <v>1300</v>
      </c>
      <c r="I9" s="1">
        <v>87500</v>
      </c>
      <c r="J9" s="1">
        <f>'Форма № 3'!J22*1000</f>
        <v>200</v>
      </c>
      <c r="K9" s="1">
        <v>42000</v>
      </c>
      <c r="L9" s="1">
        <v>200</v>
      </c>
      <c r="M9" s="1">
        <v>63000</v>
      </c>
      <c r="N9" s="1"/>
      <c r="O9" s="1"/>
      <c r="P9" s="1"/>
      <c r="Q9" s="1"/>
      <c r="R9" s="1">
        <v>1102.6</v>
      </c>
      <c r="S9" s="1">
        <v>1037.5</v>
      </c>
      <c r="T9" s="1">
        <f>(R9-R8)*60000</f>
        <v>0</v>
      </c>
      <c r="U9" s="1">
        <f>(S9-S8)*60000</f>
        <v>0</v>
      </c>
      <c r="V9" s="74">
        <v>26.5</v>
      </c>
      <c r="W9" s="1">
        <v>272.4</v>
      </c>
      <c r="X9" s="1">
        <f>(V9-V8)*20000</f>
        <v>0</v>
      </c>
      <c r="Y9" s="1">
        <f>(W9-W8)*20000</f>
        <v>1999.9999999993179</v>
      </c>
      <c r="Z9" s="1">
        <v>2184.2</v>
      </c>
      <c r="AA9" s="68">
        <v>1708.6</v>
      </c>
      <c r="AB9" s="1">
        <f>'Форма № 3'!J28*1000</f>
        <v>4963</v>
      </c>
      <c r="AC9" s="470">
        <f>(AA9-AA8)*30000</f>
        <v>2999.9999999972715</v>
      </c>
    </row>
    <row r="10" spans="1:29" ht="19.5" customHeight="1">
      <c r="A10" s="471">
        <v>2</v>
      </c>
      <c r="B10" s="68">
        <v>35000</v>
      </c>
      <c r="C10" s="68">
        <v>0</v>
      </c>
      <c r="D10" s="1">
        <f>'Форма № 3'!M19*1000</f>
        <v>42893</v>
      </c>
      <c r="E10" s="1">
        <v>35000</v>
      </c>
      <c r="F10" s="1">
        <v>0</v>
      </c>
      <c r="G10" s="1">
        <v>0</v>
      </c>
      <c r="H10" s="1">
        <f>'Форма № 3'!M21*1000</f>
        <v>1200</v>
      </c>
      <c r="I10" s="68">
        <v>87500</v>
      </c>
      <c r="J10" s="1">
        <v>200</v>
      </c>
      <c r="K10" s="68">
        <v>52500</v>
      </c>
      <c r="L10" s="1">
        <v>200</v>
      </c>
      <c r="M10" s="68">
        <v>73500</v>
      </c>
      <c r="N10" s="68"/>
      <c r="O10" s="68"/>
      <c r="P10" s="68"/>
      <c r="Q10" s="68"/>
      <c r="R10" s="68">
        <v>1102.6</v>
      </c>
      <c r="S10" s="68">
        <v>1037.6</v>
      </c>
      <c r="T10" s="1">
        <f aca="true" t="shared" si="0" ref="T10:U32">(R10-R9)*60000</f>
        <v>0</v>
      </c>
      <c r="U10" s="1">
        <f t="shared" si="0"/>
        <v>5999.999999994543</v>
      </c>
      <c r="V10" s="74">
        <v>26.5</v>
      </c>
      <c r="W10" s="68">
        <v>272.7</v>
      </c>
      <c r="X10" s="1">
        <f aca="true" t="shared" si="1" ref="X10:Y32">(V10-V9)*20000</f>
        <v>0</v>
      </c>
      <c r="Y10" s="1">
        <f t="shared" si="1"/>
        <v>6000.000000000227</v>
      </c>
      <c r="Z10" s="68">
        <v>2184.2</v>
      </c>
      <c r="AA10" s="68">
        <v>1708.7</v>
      </c>
      <c r="AB10" s="1">
        <f>'Форма № 3'!M28*1000</f>
        <v>220</v>
      </c>
      <c r="AC10" s="470">
        <f aca="true" t="shared" si="2" ref="AC10:AC32">(AA10-AA9)*30000</f>
        <v>3000.0000000040927</v>
      </c>
    </row>
    <row r="11" spans="1:29" ht="19.5" customHeight="1">
      <c r="A11" s="471">
        <v>3</v>
      </c>
      <c r="B11" s="68">
        <v>70000</v>
      </c>
      <c r="C11" s="68">
        <v>0</v>
      </c>
      <c r="D11" s="1">
        <f>'Форма № 3'!P19*1000</f>
        <v>53734</v>
      </c>
      <c r="E11" s="68">
        <v>35000</v>
      </c>
      <c r="F11" s="1">
        <v>0</v>
      </c>
      <c r="G11" s="1">
        <v>0</v>
      </c>
      <c r="H11" s="1">
        <f>'Форма № 3'!P21*1000</f>
        <v>1200</v>
      </c>
      <c r="I11" s="68">
        <v>70000</v>
      </c>
      <c r="J11" s="1">
        <v>200</v>
      </c>
      <c r="K11" s="68">
        <v>52500</v>
      </c>
      <c r="L11" s="1">
        <v>200</v>
      </c>
      <c r="M11" s="68">
        <v>73500</v>
      </c>
      <c r="N11" s="68"/>
      <c r="O11" s="68"/>
      <c r="P11" s="68"/>
      <c r="Q11" s="68"/>
      <c r="R11" s="68">
        <v>1102.7</v>
      </c>
      <c r="S11" s="68">
        <v>1037.7</v>
      </c>
      <c r="T11" s="1">
        <f t="shared" si="0"/>
        <v>6000.000000008185</v>
      </c>
      <c r="U11" s="1">
        <f t="shared" si="0"/>
        <v>6000.000000008185</v>
      </c>
      <c r="V11" s="74">
        <v>26.5</v>
      </c>
      <c r="W11" s="68">
        <v>273.1</v>
      </c>
      <c r="X11" s="1">
        <f t="shared" si="1"/>
        <v>0</v>
      </c>
      <c r="Y11" s="1">
        <f t="shared" si="1"/>
        <v>8000.000000000682</v>
      </c>
      <c r="Z11" s="68">
        <v>2184.4</v>
      </c>
      <c r="AA11" s="68">
        <v>1708.8</v>
      </c>
      <c r="AB11" s="1">
        <f>'Форма № 3'!P28*1000</f>
        <v>5526</v>
      </c>
      <c r="AC11" s="470">
        <f t="shared" si="2"/>
        <v>2999.9999999972715</v>
      </c>
    </row>
    <row r="12" spans="1:29" ht="19.5" customHeight="1">
      <c r="A12" s="471">
        <v>4</v>
      </c>
      <c r="B12" s="68">
        <v>52500</v>
      </c>
      <c r="C12" s="68">
        <v>0</v>
      </c>
      <c r="D12" s="1">
        <f>'Форма № 3'!S19*1000</f>
        <v>51922</v>
      </c>
      <c r="E12" s="68">
        <v>35000</v>
      </c>
      <c r="F12" s="1">
        <v>0</v>
      </c>
      <c r="G12" s="1">
        <v>0</v>
      </c>
      <c r="H12" s="1">
        <f>'Форма № 3'!S21*1000</f>
        <v>1200</v>
      </c>
      <c r="I12" s="68">
        <v>87500</v>
      </c>
      <c r="J12" s="1">
        <v>200</v>
      </c>
      <c r="K12" s="68">
        <v>42000</v>
      </c>
      <c r="L12" s="1">
        <v>200</v>
      </c>
      <c r="M12" s="68">
        <v>73500</v>
      </c>
      <c r="N12" s="68"/>
      <c r="O12" s="68"/>
      <c r="P12" s="68"/>
      <c r="Q12" s="68"/>
      <c r="R12" s="68">
        <v>1102.8</v>
      </c>
      <c r="S12" s="68">
        <v>1037.8</v>
      </c>
      <c r="T12" s="1">
        <f t="shared" si="0"/>
        <v>5999.999999994543</v>
      </c>
      <c r="U12" s="1">
        <f t="shared" si="0"/>
        <v>5999.999999994543</v>
      </c>
      <c r="V12" s="74">
        <v>26.5</v>
      </c>
      <c r="W12" s="68">
        <v>273.4</v>
      </c>
      <c r="X12" s="1">
        <f t="shared" si="1"/>
        <v>0</v>
      </c>
      <c r="Y12" s="1">
        <f t="shared" si="1"/>
        <v>5999.9999999990905</v>
      </c>
      <c r="Z12" s="68">
        <v>2184.6</v>
      </c>
      <c r="AA12" s="68">
        <v>1709</v>
      </c>
      <c r="AB12" s="1">
        <f>'Форма № 3'!S28*1000</f>
        <v>8395</v>
      </c>
      <c r="AC12" s="470">
        <f t="shared" si="2"/>
        <v>6000.000000001364</v>
      </c>
    </row>
    <row r="13" spans="1:29" ht="19.5" customHeight="1">
      <c r="A13" s="471">
        <v>5</v>
      </c>
      <c r="B13" s="68">
        <v>52500</v>
      </c>
      <c r="C13" s="68">
        <v>0</v>
      </c>
      <c r="D13" s="1">
        <f>'Форма № 3'!V19*1000</f>
        <v>51000</v>
      </c>
      <c r="E13" s="68">
        <v>35000</v>
      </c>
      <c r="F13" s="1">
        <v>0</v>
      </c>
      <c r="G13" s="1">
        <v>0</v>
      </c>
      <c r="H13" s="1">
        <f>'Форма № 3'!V21*1000</f>
        <v>1300</v>
      </c>
      <c r="I13" s="68">
        <v>87500</v>
      </c>
      <c r="J13" s="1">
        <v>180</v>
      </c>
      <c r="K13" s="68">
        <v>52500</v>
      </c>
      <c r="L13" s="1">
        <v>200</v>
      </c>
      <c r="M13" s="68">
        <v>73500</v>
      </c>
      <c r="N13" s="68"/>
      <c r="O13" s="68"/>
      <c r="P13" s="68"/>
      <c r="Q13" s="68"/>
      <c r="R13" s="68">
        <v>1103</v>
      </c>
      <c r="S13" s="68">
        <v>1037.9</v>
      </c>
      <c r="T13" s="1">
        <f t="shared" si="0"/>
        <v>12000.000000002728</v>
      </c>
      <c r="U13" s="1">
        <f t="shared" si="0"/>
        <v>6000.000000008185</v>
      </c>
      <c r="V13" s="74">
        <v>26.5</v>
      </c>
      <c r="W13" s="68">
        <v>273.5</v>
      </c>
      <c r="X13" s="1">
        <f t="shared" si="1"/>
        <v>0</v>
      </c>
      <c r="Y13" s="1">
        <f t="shared" si="1"/>
        <v>2000.0000000004547</v>
      </c>
      <c r="Z13" s="68">
        <v>2184.8</v>
      </c>
      <c r="AA13" s="68">
        <v>1709.2</v>
      </c>
      <c r="AB13" s="1">
        <f>'Форма № 3'!V28*1000</f>
        <v>2700</v>
      </c>
      <c r="AC13" s="470">
        <f t="shared" si="2"/>
        <v>6000.000000001364</v>
      </c>
    </row>
    <row r="14" spans="1:29" ht="19.5" customHeight="1">
      <c r="A14" s="471">
        <v>6</v>
      </c>
      <c r="B14" s="68">
        <v>52500</v>
      </c>
      <c r="C14" s="68">
        <v>0</v>
      </c>
      <c r="D14" s="1">
        <f>'Форма № 3'!Y19*1000</f>
        <v>53981</v>
      </c>
      <c r="E14" s="68">
        <v>52500</v>
      </c>
      <c r="F14" s="1">
        <v>0</v>
      </c>
      <c r="G14" s="1">
        <v>0</v>
      </c>
      <c r="H14" s="1">
        <f>'Форма № 3'!Y21*1000</f>
        <v>1200</v>
      </c>
      <c r="I14" s="68">
        <v>70000</v>
      </c>
      <c r="J14" s="1">
        <v>200</v>
      </c>
      <c r="K14" s="68">
        <v>52500</v>
      </c>
      <c r="L14" s="1">
        <v>200</v>
      </c>
      <c r="M14" s="68">
        <v>73500</v>
      </c>
      <c r="N14" s="68"/>
      <c r="O14" s="68"/>
      <c r="P14" s="68"/>
      <c r="Q14" s="68"/>
      <c r="R14" s="68">
        <v>1103.1</v>
      </c>
      <c r="S14" s="68">
        <v>1038</v>
      </c>
      <c r="T14" s="1">
        <f t="shared" si="0"/>
        <v>5999.999999994543</v>
      </c>
      <c r="U14" s="1">
        <f t="shared" si="0"/>
        <v>5999.999999994543</v>
      </c>
      <c r="V14" s="74">
        <v>26.5</v>
      </c>
      <c r="W14" s="68">
        <v>274</v>
      </c>
      <c r="X14" s="1">
        <f t="shared" si="1"/>
        <v>0</v>
      </c>
      <c r="Y14" s="1">
        <f t="shared" si="1"/>
        <v>10000</v>
      </c>
      <c r="Z14" s="68">
        <v>2185</v>
      </c>
      <c r="AA14" s="68">
        <v>1709.4</v>
      </c>
      <c r="AB14" s="1">
        <f>'Форма № 3'!Y28*1000</f>
        <v>8114.000000000001</v>
      </c>
      <c r="AC14" s="470">
        <f t="shared" si="2"/>
        <v>6000.000000001364</v>
      </c>
    </row>
    <row r="15" spans="1:29" ht="19.5" customHeight="1">
      <c r="A15" s="471">
        <v>7</v>
      </c>
      <c r="B15" s="68">
        <v>52500</v>
      </c>
      <c r="C15" s="68">
        <v>0</v>
      </c>
      <c r="D15" s="1">
        <f>'Форма № 3'!AB19*1000</f>
        <v>52400</v>
      </c>
      <c r="E15" s="68">
        <v>52500</v>
      </c>
      <c r="F15" s="1">
        <v>0</v>
      </c>
      <c r="G15" s="1">
        <v>0</v>
      </c>
      <c r="H15" s="1">
        <f>'Форма № 3'!AB21*1000</f>
        <v>1200</v>
      </c>
      <c r="I15" s="68">
        <v>87500</v>
      </c>
      <c r="J15" s="1">
        <v>200</v>
      </c>
      <c r="K15" s="68">
        <v>52500</v>
      </c>
      <c r="L15" s="1">
        <v>200</v>
      </c>
      <c r="M15" s="68">
        <v>73500</v>
      </c>
      <c r="N15" s="68"/>
      <c r="O15" s="68"/>
      <c r="P15" s="68"/>
      <c r="Q15" s="68"/>
      <c r="R15" s="68">
        <v>1103.2</v>
      </c>
      <c r="S15" s="68">
        <v>1038.2</v>
      </c>
      <c r="T15" s="1">
        <f t="shared" si="0"/>
        <v>6000.000000008185</v>
      </c>
      <c r="U15" s="1">
        <f t="shared" si="0"/>
        <v>12000.000000002728</v>
      </c>
      <c r="V15" s="74">
        <v>26.5</v>
      </c>
      <c r="W15" s="68">
        <v>274.5</v>
      </c>
      <c r="X15" s="1">
        <f t="shared" si="1"/>
        <v>0</v>
      </c>
      <c r="Y15" s="1">
        <f t="shared" si="1"/>
        <v>10000</v>
      </c>
      <c r="Z15" s="68">
        <v>2185.3</v>
      </c>
      <c r="AA15" s="68">
        <v>1709.6</v>
      </c>
      <c r="AB15" s="1">
        <f>'Форма № 3'!AB28*1000</f>
        <v>7374</v>
      </c>
      <c r="AC15" s="470">
        <f t="shared" si="2"/>
        <v>5999.999999994543</v>
      </c>
    </row>
    <row r="16" spans="1:29" ht="19.5" customHeight="1">
      <c r="A16" s="471">
        <v>8</v>
      </c>
      <c r="B16" s="68">
        <v>52500</v>
      </c>
      <c r="C16" s="68">
        <v>0</v>
      </c>
      <c r="D16" s="1">
        <f>'Форма № 3'!AE19*1000</f>
        <v>50637</v>
      </c>
      <c r="E16" s="68">
        <v>17500</v>
      </c>
      <c r="F16" s="1">
        <v>0</v>
      </c>
      <c r="G16" s="1">
        <v>0</v>
      </c>
      <c r="H16" s="1">
        <f>'Форма № 3'!AE21*1000</f>
        <v>1200</v>
      </c>
      <c r="I16" s="68">
        <v>52500</v>
      </c>
      <c r="J16" s="1">
        <v>200</v>
      </c>
      <c r="K16" s="68">
        <v>42000</v>
      </c>
      <c r="L16" s="1">
        <v>200</v>
      </c>
      <c r="M16" s="68">
        <v>63000</v>
      </c>
      <c r="N16" s="68"/>
      <c r="O16" s="68"/>
      <c r="P16" s="68"/>
      <c r="Q16" s="68"/>
      <c r="R16" s="68">
        <v>1103.3</v>
      </c>
      <c r="S16" s="68">
        <v>1038.2</v>
      </c>
      <c r="T16" s="1">
        <f t="shared" si="0"/>
        <v>5999.999999994543</v>
      </c>
      <c r="U16" s="1">
        <f t="shared" si="0"/>
        <v>0</v>
      </c>
      <c r="V16" s="74">
        <v>26.5</v>
      </c>
      <c r="W16" s="68">
        <v>274.7</v>
      </c>
      <c r="X16" s="1">
        <f t="shared" si="1"/>
        <v>0</v>
      </c>
      <c r="Y16" s="1">
        <f t="shared" si="1"/>
        <v>3999.9999999997726</v>
      </c>
      <c r="Z16" s="68">
        <v>2185.4</v>
      </c>
      <c r="AA16" s="68">
        <v>1709.7</v>
      </c>
      <c r="AB16" s="1">
        <f>'Форма № 3'!AE28*1000</f>
        <v>4946</v>
      </c>
      <c r="AC16" s="470">
        <f t="shared" si="2"/>
        <v>3000.0000000040927</v>
      </c>
    </row>
    <row r="17" spans="1:29" ht="19.5" customHeight="1">
      <c r="A17" s="471">
        <v>9</v>
      </c>
      <c r="B17" s="68">
        <v>52500</v>
      </c>
      <c r="C17" s="68">
        <v>0</v>
      </c>
      <c r="D17" s="1">
        <f>'Форма № 3'!AH19*1000</f>
        <v>49475</v>
      </c>
      <c r="E17" s="68">
        <v>35000</v>
      </c>
      <c r="F17" s="1">
        <v>0</v>
      </c>
      <c r="G17" s="1">
        <v>0</v>
      </c>
      <c r="H17" s="1">
        <f>'Форма № 3'!AH21*1000</f>
        <v>1200</v>
      </c>
      <c r="I17" s="68">
        <v>70000</v>
      </c>
      <c r="J17" s="1">
        <v>200</v>
      </c>
      <c r="K17" s="68">
        <v>52500</v>
      </c>
      <c r="L17" s="1">
        <v>200</v>
      </c>
      <c r="M17" s="68">
        <v>63000</v>
      </c>
      <c r="N17" s="68"/>
      <c r="O17" s="68"/>
      <c r="P17" s="68"/>
      <c r="Q17" s="68"/>
      <c r="R17" s="68">
        <v>1103.4</v>
      </c>
      <c r="S17" s="68">
        <v>1038.3</v>
      </c>
      <c r="T17" s="1">
        <f t="shared" si="0"/>
        <v>6000.000000008185</v>
      </c>
      <c r="U17" s="1">
        <f t="shared" si="0"/>
        <v>5999.999999994543</v>
      </c>
      <c r="V17" s="74">
        <v>26.5</v>
      </c>
      <c r="W17" s="68">
        <v>275</v>
      </c>
      <c r="X17" s="1">
        <f t="shared" si="1"/>
        <v>0</v>
      </c>
      <c r="Y17" s="1">
        <f t="shared" si="1"/>
        <v>6000.000000000227</v>
      </c>
      <c r="Z17" s="68">
        <v>2185.6</v>
      </c>
      <c r="AA17" s="68">
        <v>1709.8</v>
      </c>
      <c r="AB17" s="1">
        <f>'Форма № 3'!AH28*1000</f>
        <v>4338</v>
      </c>
      <c r="AC17" s="470">
        <f t="shared" si="2"/>
        <v>2999.9999999972715</v>
      </c>
    </row>
    <row r="18" spans="1:29" ht="19.5" customHeight="1">
      <c r="A18" s="471">
        <v>10</v>
      </c>
      <c r="B18" s="68">
        <v>52500</v>
      </c>
      <c r="C18" s="68">
        <v>0</v>
      </c>
      <c r="D18" s="1">
        <f>'Форма № 3'!AK19*1000</f>
        <v>52555</v>
      </c>
      <c r="E18" s="68">
        <v>52500</v>
      </c>
      <c r="F18" s="1">
        <v>0</v>
      </c>
      <c r="G18" s="1">
        <v>0</v>
      </c>
      <c r="H18" s="1">
        <f>'Форма № 3'!AK21*1000</f>
        <v>1200</v>
      </c>
      <c r="I18" s="68">
        <v>70000</v>
      </c>
      <c r="J18" s="1">
        <v>200</v>
      </c>
      <c r="K18" s="68">
        <v>42000</v>
      </c>
      <c r="L18" s="1">
        <v>200</v>
      </c>
      <c r="M18" s="68">
        <v>63000</v>
      </c>
      <c r="N18" s="68"/>
      <c r="O18" s="68"/>
      <c r="P18" s="68"/>
      <c r="Q18" s="68"/>
      <c r="R18" s="68">
        <v>1103.4</v>
      </c>
      <c r="S18" s="68">
        <v>1038.4</v>
      </c>
      <c r="T18" s="1">
        <f t="shared" si="0"/>
        <v>0</v>
      </c>
      <c r="U18" s="1">
        <f t="shared" si="0"/>
        <v>6000.000000008185</v>
      </c>
      <c r="V18" s="74">
        <v>26.5</v>
      </c>
      <c r="W18" s="68">
        <v>275.3</v>
      </c>
      <c r="X18" s="1">
        <f t="shared" si="1"/>
        <v>0</v>
      </c>
      <c r="Y18" s="1">
        <f t="shared" si="1"/>
        <v>6000.000000000227</v>
      </c>
      <c r="Z18" s="68">
        <v>2185.7</v>
      </c>
      <c r="AA18" s="68">
        <v>1710</v>
      </c>
      <c r="AB18" s="1">
        <f>'Форма № 3'!AK28*1000</f>
        <v>4849</v>
      </c>
      <c r="AC18" s="470">
        <f t="shared" si="2"/>
        <v>6000.000000001364</v>
      </c>
    </row>
    <row r="19" spans="1:29" ht="19.5" customHeight="1">
      <c r="A19" s="471">
        <v>11</v>
      </c>
      <c r="B19" s="68">
        <v>52500</v>
      </c>
      <c r="C19" s="68">
        <v>0</v>
      </c>
      <c r="D19" s="1">
        <f>'Форма № 3'!AN19*1000</f>
        <v>49577</v>
      </c>
      <c r="E19" s="68">
        <v>35000</v>
      </c>
      <c r="F19" s="1">
        <v>0</v>
      </c>
      <c r="G19" s="1">
        <v>0</v>
      </c>
      <c r="H19" s="1">
        <f>'Форма № 3'!AN21*1000</f>
        <v>1200</v>
      </c>
      <c r="I19" s="68">
        <v>70000</v>
      </c>
      <c r="J19" s="1">
        <v>1700</v>
      </c>
      <c r="K19" s="68">
        <v>52500</v>
      </c>
      <c r="L19" s="1">
        <v>200</v>
      </c>
      <c r="M19" s="68">
        <v>73500</v>
      </c>
      <c r="N19" s="68"/>
      <c r="O19" s="68"/>
      <c r="P19" s="68"/>
      <c r="Q19" s="68"/>
      <c r="R19" s="68">
        <v>1103.5</v>
      </c>
      <c r="S19" s="68">
        <v>1038.5</v>
      </c>
      <c r="T19" s="1">
        <f t="shared" si="0"/>
        <v>5999.999999994543</v>
      </c>
      <c r="U19" s="1">
        <f t="shared" si="0"/>
        <v>5999.999999994543</v>
      </c>
      <c r="V19" s="74">
        <v>26.5</v>
      </c>
      <c r="W19" s="68">
        <v>275.7</v>
      </c>
      <c r="X19" s="1">
        <f t="shared" si="1"/>
        <v>0</v>
      </c>
      <c r="Y19" s="1">
        <f t="shared" si="1"/>
        <v>7999.999999999545</v>
      </c>
      <c r="Z19" s="68">
        <v>2185.8</v>
      </c>
      <c r="AA19" s="68">
        <v>1710.1</v>
      </c>
      <c r="AB19" s="1">
        <f>'Форма № 3'!AN28*1000</f>
        <v>3400</v>
      </c>
      <c r="AC19" s="470">
        <f t="shared" si="2"/>
        <v>2999.9999999972715</v>
      </c>
    </row>
    <row r="20" spans="1:29" ht="19.5" customHeight="1">
      <c r="A20" s="471">
        <v>12</v>
      </c>
      <c r="B20" s="68">
        <v>52500</v>
      </c>
      <c r="C20" s="68">
        <v>0</v>
      </c>
      <c r="D20" s="1">
        <f>'Форма № 3'!AQ19*1000</f>
        <v>51587</v>
      </c>
      <c r="E20" s="68">
        <v>35000</v>
      </c>
      <c r="F20" s="1">
        <v>0</v>
      </c>
      <c r="G20" s="1">
        <v>0</v>
      </c>
      <c r="H20" s="1">
        <f>'Форма № 3'!AQ21*1000</f>
        <v>1200</v>
      </c>
      <c r="I20" s="68">
        <v>87500</v>
      </c>
      <c r="J20" s="1">
        <v>200</v>
      </c>
      <c r="K20" s="68">
        <v>52500</v>
      </c>
      <c r="L20" s="1">
        <v>200</v>
      </c>
      <c r="M20" s="68">
        <v>73500</v>
      </c>
      <c r="N20" s="68"/>
      <c r="O20" s="68"/>
      <c r="P20" s="68"/>
      <c r="Q20" s="68"/>
      <c r="R20" s="68">
        <v>1103.5</v>
      </c>
      <c r="S20" s="68">
        <v>1038.6</v>
      </c>
      <c r="T20" s="1">
        <f t="shared" si="0"/>
        <v>0</v>
      </c>
      <c r="U20" s="1">
        <f t="shared" si="0"/>
        <v>5999.999999994543</v>
      </c>
      <c r="V20" s="74">
        <v>26.5</v>
      </c>
      <c r="W20" s="68">
        <v>276</v>
      </c>
      <c r="X20" s="1">
        <f t="shared" si="1"/>
        <v>0</v>
      </c>
      <c r="Y20" s="1">
        <f t="shared" si="1"/>
        <v>6000.000000000227</v>
      </c>
      <c r="Z20" s="68">
        <v>2186</v>
      </c>
      <c r="AA20" s="68">
        <v>1710.3</v>
      </c>
      <c r="AB20" s="1">
        <f>'Форма № 3'!AQ28*1000</f>
        <v>5764</v>
      </c>
      <c r="AC20" s="470">
        <f t="shared" si="2"/>
        <v>6000.000000001364</v>
      </c>
    </row>
    <row r="21" spans="1:29" ht="19.5" customHeight="1">
      <c r="A21" s="471">
        <v>13</v>
      </c>
      <c r="B21" s="68">
        <v>17500</v>
      </c>
      <c r="C21" s="68">
        <v>0</v>
      </c>
      <c r="D21" s="1">
        <f>'Форма № 3'!AT19*1000</f>
        <v>1500</v>
      </c>
      <c r="E21" s="68">
        <v>17500</v>
      </c>
      <c r="F21" s="1">
        <v>0</v>
      </c>
      <c r="G21" s="1">
        <v>0</v>
      </c>
      <c r="H21" s="1">
        <f>'Форма № 3'!AT21*1000</f>
        <v>3500</v>
      </c>
      <c r="I21" s="68">
        <v>105000</v>
      </c>
      <c r="J21" s="1">
        <v>200</v>
      </c>
      <c r="K21" s="68">
        <v>42000</v>
      </c>
      <c r="L21" s="1">
        <v>200</v>
      </c>
      <c r="M21" s="68">
        <v>63000</v>
      </c>
      <c r="N21" s="68"/>
      <c r="O21" s="68"/>
      <c r="P21" s="68"/>
      <c r="Q21" s="68"/>
      <c r="R21" s="68">
        <v>1103.6</v>
      </c>
      <c r="S21" s="68">
        <v>1038.7</v>
      </c>
      <c r="T21" s="1">
        <f t="shared" si="0"/>
        <v>5999.999999994543</v>
      </c>
      <c r="U21" s="1">
        <f t="shared" si="0"/>
        <v>6000.000000008185</v>
      </c>
      <c r="V21" s="74">
        <v>26.5</v>
      </c>
      <c r="W21" s="68">
        <v>276.3</v>
      </c>
      <c r="X21" s="1">
        <f t="shared" si="1"/>
        <v>0</v>
      </c>
      <c r="Y21" s="1">
        <f t="shared" si="1"/>
        <v>6000.000000000227</v>
      </c>
      <c r="Z21" s="68">
        <v>2186.2</v>
      </c>
      <c r="AA21" s="68">
        <v>1710.4</v>
      </c>
      <c r="AB21" s="1">
        <f>'Форма № 3'!AT28*1000</f>
        <v>5060</v>
      </c>
      <c r="AC21" s="470">
        <f t="shared" si="2"/>
        <v>3000.0000000040927</v>
      </c>
    </row>
    <row r="22" spans="1:29" ht="19.5" customHeight="1">
      <c r="A22" s="471">
        <v>14</v>
      </c>
      <c r="B22" s="68">
        <v>0</v>
      </c>
      <c r="C22" s="68">
        <v>0</v>
      </c>
      <c r="D22" s="1">
        <f>'Форма № 3'!AW19*1000</f>
        <v>0</v>
      </c>
      <c r="E22" s="68">
        <v>0</v>
      </c>
      <c r="F22" s="1">
        <v>0</v>
      </c>
      <c r="G22" s="1">
        <v>0</v>
      </c>
      <c r="H22" s="1">
        <f>'Форма № 3'!AW21*1000</f>
        <v>744</v>
      </c>
      <c r="I22" s="68">
        <v>105000</v>
      </c>
      <c r="J22" s="1">
        <v>200</v>
      </c>
      <c r="K22" s="68">
        <v>52500</v>
      </c>
      <c r="L22" s="1">
        <v>112</v>
      </c>
      <c r="M22" s="68">
        <v>73500</v>
      </c>
      <c r="N22" s="68"/>
      <c r="O22" s="68"/>
      <c r="P22" s="68"/>
      <c r="Q22" s="68"/>
      <c r="R22" s="68">
        <v>1103.6</v>
      </c>
      <c r="S22" s="68">
        <v>1038.7</v>
      </c>
      <c r="T22" s="1">
        <f t="shared" si="0"/>
        <v>0</v>
      </c>
      <c r="U22" s="1">
        <f t="shared" si="0"/>
        <v>0</v>
      </c>
      <c r="V22" s="74">
        <v>26.5</v>
      </c>
      <c r="W22" s="68">
        <v>276.7</v>
      </c>
      <c r="X22" s="1">
        <f t="shared" si="1"/>
        <v>0</v>
      </c>
      <c r="Y22" s="1">
        <f t="shared" si="1"/>
        <v>7999.999999999545</v>
      </c>
      <c r="Z22" s="68">
        <v>2186.2</v>
      </c>
      <c r="AA22" s="68">
        <v>1710.4</v>
      </c>
      <c r="AB22" s="1">
        <f>'Форма № 3'!AW28*1000</f>
        <v>440</v>
      </c>
      <c r="AC22" s="470">
        <f t="shared" si="2"/>
        <v>0</v>
      </c>
    </row>
    <row r="23" spans="1:29" ht="19.5" customHeight="1">
      <c r="A23" s="471">
        <v>15</v>
      </c>
      <c r="B23" s="68">
        <v>17500</v>
      </c>
      <c r="C23" s="68">
        <v>0</v>
      </c>
      <c r="D23" s="1">
        <f>'Форма № 3'!AZ19*1000</f>
        <v>38862</v>
      </c>
      <c r="E23" s="68">
        <v>17500</v>
      </c>
      <c r="F23" s="1">
        <v>0</v>
      </c>
      <c r="G23" s="1">
        <v>0</v>
      </c>
      <c r="H23" s="1">
        <f>'Форма № 3'!AZ21*1000</f>
        <v>1400</v>
      </c>
      <c r="I23" s="68">
        <v>87500</v>
      </c>
      <c r="J23" s="1">
        <v>200</v>
      </c>
      <c r="K23" s="68">
        <v>52500</v>
      </c>
      <c r="L23" s="1">
        <v>300</v>
      </c>
      <c r="M23" s="68">
        <v>73500</v>
      </c>
      <c r="N23" s="68"/>
      <c r="O23" s="68"/>
      <c r="P23" s="68"/>
      <c r="Q23" s="68"/>
      <c r="R23" s="68">
        <v>1103.6</v>
      </c>
      <c r="S23" s="68">
        <v>1039</v>
      </c>
      <c r="T23" s="1">
        <f t="shared" si="0"/>
        <v>0</v>
      </c>
      <c r="U23" s="1">
        <f t="shared" si="0"/>
        <v>17999.99999999727</v>
      </c>
      <c r="V23" s="74">
        <v>26.5</v>
      </c>
      <c r="W23" s="68">
        <v>277</v>
      </c>
      <c r="X23" s="1">
        <f t="shared" si="1"/>
        <v>0</v>
      </c>
      <c r="Y23" s="1">
        <f t="shared" si="1"/>
        <v>6000.000000000227</v>
      </c>
      <c r="Z23" s="68">
        <v>2186.2</v>
      </c>
      <c r="AA23" s="68">
        <v>1710.4</v>
      </c>
      <c r="AB23" s="1">
        <f>'Форма № 3'!AZ28*1000</f>
        <v>53</v>
      </c>
      <c r="AC23" s="470">
        <f t="shared" si="2"/>
        <v>0</v>
      </c>
    </row>
    <row r="24" spans="1:29" ht="19.5" customHeight="1">
      <c r="A24" s="471">
        <v>16</v>
      </c>
      <c r="B24" s="68">
        <v>52500</v>
      </c>
      <c r="C24" s="68">
        <v>0</v>
      </c>
      <c r="D24" s="1">
        <f>'Форма № 3'!BC19*1000</f>
        <v>36005</v>
      </c>
      <c r="E24" s="68">
        <v>35000</v>
      </c>
      <c r="F24" s="1">
        <v>0</v>
      </c>
      <c r="G24" s="1">
        <v>0</v>
      </c>
      <c r="H24" s="1">
        <f>'Форма № 3'!BC21*1000</f>
        <v>1300</v>
      </c>
      <c r="I24" s="68">
        <v>105000</v>
      </c>
      <c r="J24" s="1">
        <v>200</v>
      </c>
      <c r="K24" s="68">
        <v>52500</v>
      </c>
      <c r="L24" s="1">
        <v>300</v>
      </c>
      <c r="M24" s="68">
        <v>73500</v>
      </c>
      <c r="N24" s="68"/>
      <c r="O24" s="68"/>
      <c r="P24" s="68"/>
      <c r="Q24" s="68"/>
      <c r="R24" s="68">
        <v>1103.6</v>
      </c>
      <c r="S24" s="68">
        <v>1039.1</v>
      </c>
      <c r="T24" s="1">
        <f t="shared" si="0"/>
        <v>0</v>
      </c>
      <c r="U24" s="1">
        <f t="shared" si="0"/>
        <v>5999.999999994543</v>
      </c>
      <c r="V24" s="74">
        <v>26.5</v>
      </c>
      <c r="W24" s="68">
        <v>277.4</v>
      </c>
      <c r="X24" s="1">
        <f t="shared" si="1"/>
        <v>0</v>
      </c>
      <c r="Y24" s="1">
        <f t="shared" si="1"/>
        <v>7999.999999999545</v>
      </c>
      <c r="Z24" s="68">
        <v>2186.2</v>
      </c>
      <c r="AA24" s="68">
        <v>1710.4</v>
      </c>
      <c r="AB24" s="1">
        <f>'Форма № 3'!BC28*1000</f>
        <v>141</v>
      </c>
      <c r="AC24" s="470">
        <f t="shared" si="2"/>
        <v>0</v>
      </c>
    </row>
    <row r="25" spans="1:29" ht="19.5" customHeight="1">
      <c r="A25" s="471">
        <v>17</v>
      </c>
      <c r="B25" s="68">
        <v>35000</v>
      </c>
      <c r="C25" s="68">
        <v>0</v>
      </c>
      <c r="D25" s="1">
        <f>'Форма № 3'!BF19*1000</f>
        <v>39378</v>
      </c>
      <c r="E25" s="68">
        <v>17500</v>
      </c>
      <c r="F25" s="1">
        <v>0</v>
      </c>
      <c r="G25" s="1">
        <v>0</v>
      </c>
      <c r="H25" s="1">
        <f>'Форма № 3'!BF21*1000</f>
        <v>1200</v>
      </c>
      <c r="I25" s="68">
        <v>70000</v>
      </c>
      <c r="J25" s="1">
        <v>200</v>
      </c>
      <c r="K25" s="68">
        <v>42000</v>
      </c>
      <c r="L25" s="1">
        <v>300</v>
      </c>
      <c r="M25" s="68">
        <v>63000</v>
      </c>
      <c r="N25" s="68"/>
      <c r="O25" s="68"/>
      <c r="P25" s="68"/>
      <c r="Q25" s="68"/>
      <c r="R25" s="68">
        <v>1103.8</v>
      </c>
      <c r="S25" s="68">
        <v>1039.2</v>
      </c>
      <c r="T25" s="1">
        <f t="shared" si="0"/>
        <v>12000.000000002728</v>
      </c>
      <c r="U25" s="1">
        <f t="shared" si="0"/>
        <v>6000.000000008185</v>
      </c>
      <c r="V25" s="74">
        <v>26.5</v>
      </c>
      <c r="W25" s="68">
        <v>277.7</v>
      </c>
      <c r="X25" s="1">
        <v>6</v>
      </c>
      <c r="Y25" s="1">
        <f t="shared" si="1"/>
        <v>6000.000000000227</v>
      </c>
      <c r="Z25" s="68">
        <v>2186.2</v>
      </c>
      <c r="AA25" s="68">
        <v>1710.6</v>
      </c>
      <c r="AB25" s="1">
        <f>'Форма № 3'!BF28*1000</f>
        <v>10000</v>
      </c>
      <c r="AC25" s="470">
        <f t="shared" si="2"/>
        <v>5999.999999994543</v>
      </c>
    </row>
    <row r="26" spans="1:29" ht="19.5" customHeight="1">
      <c r="A26" s="471">
        <v>18</v>
      </c>
      <c r="B26" s="68">
        <v>52500</v>
      </c>
      <c r="C26" s="68">
        <v>0</v>
      </c>
      <c r="D26" s="1">
        <f>'Форма № 3'!BI19*1000</f>
        <v>45292</v>
      </c>
      <c r="E26" s="68">
        <v>52500</v>
      </c>
      <c r="F26" s="1">
        <v>0</v>
      </c>
      <c r="G26" s="1">
        <v>0</v>
      </c>
      <c r="H26" s="1">
        <f>'Форма № 3'!BI21*1000</f>
        <v>1300</v>
      </c>
      <c r="I26" s="68">
        <v>70000</v>
      </c>
      <c r="J26" s="1">
        <v>200</v>
      </c>
      <c r="K26" s="68">
        <v>52500</v>
      </c>
      <c r="L26" s="1">
        <v>200</v>
      </c>
      <c r="M26" s="68">
        <v>73500</v>
      </c>
      <c r="N26" s="68"/>
      <c r="O26" s="68"/>
      <c r="P26" s="68"/>
      <c r="Q26" s="68"/>
      <c r="R26" s="68">
        <v>1104</v>
      </c>
      <c r="S26" s="68">
        <v>1039.3</v>
      </c>
      <c r="T26" s="1">
        <f t="shared" si="0"/>
        <v>12000.000000002728</v>
      </c>
      <c r="U26" s="1">
        <f t="shared" si="0"/>
        <v>5999.999999994543</v>
      </c>
      <c r="V26" s="74">
        <v>26.5</v>
      </c>
      <c r="W26" s="68">
        <v>278</v>
      </c>
      <c r="X26" s="1">
        <v>39</v>
      </c>
      <c r="Y26" s="1">
        <f t="shared" si="1"/>
        <v>6000.000000000227</v>
      </c>
      <c r="Z26" s="68">
        <v>2186.9</v>
      </c>
      <c r="AA26" s="68">
        <v>1710.9</v>
      </c>
      <c r="AB26" s="1">
        <f>'Форма № 3'!BI28*1000</f>
        <v>9500</v>
      </c>
      <c r="AC26" s="470">
        <f t="shared" si="2"/>
        <v>9000.000000005457</v>
      </c>
    </row>
    <row r="27" spans="1:29" ht="19.5" customHeight="1">
      <c r="A27" s="471">
        <v>19</v>
      </c>
      <c r="B27" s="68">
        <v>52500</v>
      </c>
      <c r="C27" s="68">
        <v>0</v>
      </c>
      <c r="D27" s="1">
        <f>'Форма № 3'!BL19*1000</f>
        <v>43338</v>
      </c>
      <c r="E27" s="68">
        <v>35000</v>
      </c>
      <c r="F27" s="1">
        <v>0</v>
      </c>
      <c r="G27" s="1">
        <v>0</v>
      </c>
      <c r="H27" s="1">
        <f>'Форма № 3'!BL21*1000</f>
        <v>1200</v>
      </c>
      <c r="I27" s="68">
        <v>87500</v>
      </c>
      <c r="J27" s="1">
        <v>200</v>
      </c>
      <c r="K27" s="68">
        <v>52500</v>
      </c>
      <c r="L27" s="1">
        <v>300</v>
      </c>
      <c r="M27" s="68">
        <v>73500</v>
      </c>
      <c r="N27" s="68"/>
      <c r="O27" s="68"/>
      <c r="P27" s="68"/>
      <c r="Q27" s="68"/>
      <c r="R27" s="68">
        <v>1104.1</v>
      </c>
      <c r="S27" s="68">
        <v>1039.4</v>
      </c>
      <c r="T27" s="1">
        <f t="shared" si="0"/>
        <v>5999.999999994543</v>
      </c>
      <c r="U27" s="1">
        <f t="shared" si="0"/>
        <v>6000.000000008185</v>
      </c>
      <c r="V27" s="74">
        <v>26.5</v>
      </c>
      <c r="W27" s="68">
        <v>278.3</v>
      </c>
      <c r="X27" s="1">
        <v>26</v>
      </c>
      <c r="Y27" s="1">
        <f t="shared" si="1"/>
        <v>6000.000000000227</v>
      </c>
      <c r="Z27" s="68">
        <v>2187.1</v>
      </c>
      <c r="AA27" s="68">
        <v>1711.1</v>
      </c>
      <c r="AB27" s="1">
        <f>'Форма № 3'!BL28*1000</f>
        <v>7700</v>
      </c>
      <c r="AC27" s="470">
        <f t="shared" si="2"/>
        <v>5999.999999994543</v>
      </c>
    </row>
    <row r="28" spans="1:29" ht="19.5" customHeight="1">
      <c r="A28" s="471">
        <v>20</v>
      </c>
      <c r="B28" s="68">
        <v>52500</v>
      </c>
      <c r="C28" s="68">
        <v>0</v>
      </c>
      <c r="D28" s="1">
        <f>'Форма № 3'!BO19*1000</f>
        <v>52510</v>
      </c>
      <c r="E28" s="68">
        <v>35000</v>
      </c>
      <c r="F28" s="1">
        <v>0</v>
      </c>
      <c r="G28" s="1">
        <v>0</v>
      </c>
      <c r="H28" s="1">
        <f>'Форма № 3'!BO21*1000</f>
        <v>1166</v>
      </c>
      <c r="I28" s="68">
        <v>87500</v>
      </c>
      <c r="J28" s="1">
        <v>180</v>
      </c>
      <c r="K28" s="68">
        <v>52500</v>
      </c>
      <c r="L28" s="1">
        <v>230</v>
      </c>
      <c r="M28" s="68">
        <v>73500</v>
      </c>
      <c r="N28" s="68"/>
      <c r="O28" s="68"/>
      <c r="P28" s="68"/>
      <c r="Q28" s="68"/>
      <c r="R28" s="68">
        <v>1104.2</v>
      </c>
      <c r="S28" s="68">
        <v>1039.6</v>
      </c>
      <c r="T28" s="1">
        <f t="shared" si="0"/>
        <v>6000.000000008185</v>
      </c>
      <c r="U28" s="1">
        <f t="shared" si="0"/>
        <v>11999.999999989086</v>
      </c>
      <c r="V28" s="71">
        <v>26.6</v>
      </c>
      <c r="W28" s="68">
        <v>278.7</v>
      </c>
      <c r="X28" s="1">
        <v>82</v>
      </c>
      <c r="Y28" s="1">
        <f t="shared" si="1"/>
        <v>7999.999999999545</v>
      </c>
      <c r="Z28" s="68">
        <v>2187.4</v>
      </c>
      <c r="AA28" s="68">
        <v>1711.4</v>
      </c>
      <c r="AB28" s="1">
        <f>'Форма № 3'!BO28*1000</f>
        <v>7970</v>
      </c>
      <c r="AC28" s="470">
        <f t="shared" si="2"/>
        <v>9000.000000005457</v>
      </c>
    </row>
    <row r="29" spans="1:29" ht="19.5" customHeight="1">
      <c r="A29" s="471">
        <v>21</v>
      </c>
      <c r="B29" s="68">
        <v>52500</v>
      </c>
      <c r="C29" s="68">
        <v>0</v>
      </c>
      <c r="D29" s="1">
        <f>'Форма № 3'!BR19*1000</f>
        <v>50139</v>
      </c>
      <c r="E29" s="68">
        <v>52500</v>
      </c>
      <c r="F29" s="1">
        <v>0</v>
      </c>
      <c r="G29" s="1">
        <v>0</v>
      </c>
      <c r="H29" s="1">
        <f>'Форма № 3'!BR21*1000</f>
        <v>1208</v>
      </c>
      <c r="I29" s="68">
        <v>70000</v>
      </c>
      <c r="J29" s="1">
        <v>179</v>
      </c>
      <c r="K29" s="68">
        <v>42000</v>
      </c>
      <c r="L29" s="1">
        <v>236</v>
      </c>
      <c r="M29" s="68">
        <v>73500</v>
      </c>
      <c r="N29" s="68"/>
      <c r="O29" s="68"/>
      <c r="P29" s="68"/>
      <c r="Q29" s="68"/>
      <c r="R29" s="68">
        <v>1104.4</v>
      </c>
      <c r="S29" s="68">
        <v>1039.7</v>
      </c>
      <c r="T29" s="1">
        <f t="shared" si="0"/>
        <v>12000.000000002728</v>
      </c>
      <c r="U29" s="1">
        <f t="shared" si="0"/>
        <v>6000.000000008185</v>
      </c>
      <c r="V29" s="71">
        <v>26.6</v>
      </c>
      <c r="W29" s="68">
        <v>279</v>
      </c>
      <c r="X29" s="1">
        <v>20</v>
      </c>
      <c r="Y29" s="1">
        <f t="shared" si="1"/>
        <v>6000.000000000227</v>
      </c>
      <c r="Z29" s="68">
        <v>2187.6</v>
      </c>
      <c r="AA29" s="68">
        <v>1711.6</v>
      </c>
      <c r="AB29" s="1">
        <f>'Форма № 3'!BR28*1000</f>
        <v>6527</v>
      </c>
      <c r="AC29" s="470">
        <f t="shared" si="2"/>
        <v>5999.999999994543</v>
      </c>
    </row>
    <row r="30" spans="1:29" ht="19.5" customHeight="1">
      <c r="A30" s="471">
        <v>22</v>
      </c>
      <c r="B30" s="68">
        <v>52500</v>
      </c>
      <c r="C30" s="68">
        <v>0</v>
      </c>
      <c r="D30" s="1">
        <f>'Форма № 3'!BU19*1000</f>
        <v>51886</v>
      </c>
      <c r="E30" s="68">
        <v>35000</v>
      </c>
      <c r="F30" s="1">
        <v>0</v>
      </c>
      <c r="G30" s="1">
        <v>0</v>
      </c>
      <c r="H30" s="1">
        <f>'Форма № 3'!BU21*1000</f>
        <v>1193</v>
      </c>
      <c r="I30" s="68">
        <v>70000</v>
      </c>
      <c r="J30" s="1">
        <v>179</v>
      </c>
      <c r="K30" s="68">
        <v>52500</v>
      </c>
      <c r="L30" s="1">
        <v>230</v>
      </c>
      <c r="M30" s="68">
        <v>63000</v>
      </c>
      <c r="N30" s="68"/>
      <c r="O30" s="68"/>
      <c r="P30" s="68"/>
      <c r="Q30" s="68"/>
      <c r="R30" s="68">
        <v>1104.5</v>
      </c>
      <c r="S30" s="68">
        <v>1039.8</v>
      </c>
      <c r="T30" s="1">
        <f t="shared" si="0"/>
        <v>5999.999999994543</v>
      </c>
      <c r="U30" s="1">
        <f t="shared" si="0"/>
        <v>5999.999999994543</v>
      </c>
      <c r="V30" s="71">
        <v>26.6</v>
      </c>
      <c r="W30" s="68">
        <v>279.3</v>
      </c>
      <c r="X30" s="1">
        <v>20</v>
      </c>
      <c r="Y30" s="1">
        <f t="shared" si="1"/>
        <v>6000.000000000227</v>
      </c>
      <c r="Z30" s="68">
        <v>2188</v>
      </c>
      <c r="AA30" s="68">
        <v>1711.9</v>
      </c>
      <c r="AB30" s="1">
        <f>'Форма № 3'!BU28*1000</f>
        <v>10549</v>
      </c>
      <c r="AC30" s="470">
        <f t="shared" si="2"/>
        <v>9000.000000005457</v>
      </c>
    </row>
    <row r="31" spans="1:29" ht="19.5" customHeight="1">
      <c r="A31" s="471">
        <v>23</v>
      </c>
      <c r="B31" s="68">
        <v>52500</v>
      </c>
      <c r="C31" s="68">
        <v>0</v>
      </c>
      <c r="D31" s="1">
        <f>'Форма № 3'!BX19*1000</f>
        <v>49453</v>
      </c>
      <c r="E31" s="68">
        <v>35000</v>
      </c>
      <c r="F31" s="1">
        <v>0</v>
      </c>
      <c r="G31" s="1">
        <v>0</v>
      </c>
      <c r="H31" s="1">
        <f>'Форма № 3'!BX21*1000</f>
        <v>1227</v>
      </c>
      <c r="I31" s="68">
        <v>87500</v>
      </c>
      <c r="J31" s="1">
        <v>178</v>
      </c>
      <c r="K31" s="68">
        <v>52500</v>
      </c>
      <c r="L31" s="1">
        <v>230</v>
      </c>
      <c r="M31" s="68">
        <v>73500</v>
      </c>
      <c r="N31" s="68"/>
      <c r="O31" s="68"/>
      <c r="P31" s="68"/>
      <c r="Q31" s="68"/>
      <c r="R31" s="68">
        <v>1104.7</v>
      </c>
      <c r="S31" s="68">
        <v>1039.9</v>
      </c>
      <c r="T31" s="1">
        <f t="shared" si="0"/>
        <v>12000.000000002728</v>
      </c>
      <c r="U31" s="1">
        <f t="shared" si="0"/>
        <v>6000.000000008185</v>
      </c>
      <c r="V31" s="71">
        <v>26.6</v>
      </c>
      <c r="W31" s="68">
        <v>279.6</v>
      </c>
      <c r="X31" s="1">
        <v>20</v>
      </c>
      <c r="Y31" s="1">
        <f t="shared" si="1"/>
        <v>6000.000000000227</v>
      </c>
      <c r="Z31" s="68">
        <v>2188.3</v>
      </c>
      <c r="AA31" s="68">
        <v>1712.2</v>
      </c>
      <c r="AB31" s="1">
        <f>'Форма № 3'!BX28*1000</f>
        <v>9977</v>
      </c>
      <c r="AC31" s="470">
        <f t="shared" si="2"/>
        <v>8999.999999998636</v>
      </c>
    </row>
    <row r="32" spans="1:29" ht="19.5" customHeight="1">
      <c r="A32" s="471">
        <v>24</v>
      </c>
      <c r="B32" s="68">
        <v>35000</v>
      </c>
      <c r="C32" s="68">
        <v>0</v>
      </c>
      <c r="D32" s="1">
        <f>'Форма № 3'!CA19*1000</f>
        <v>39000</v>
      </c>
      <c r="E32" s="68">
        <v>35000</v>
      </c>
      <c r="F32" s="1">
        <v>224</v>
      </c>
      <c r="G32" s="1">
        <v>0</v>
      </c>
      <c r="H32" s="1">
        <f>'Форма № 3'!CA21*1000</f>
        <v>1230</v>
      </c>
      <c r="I32" s="68">
        <v>70000</v>
      </c>
      <c r="J32" s="1">
        <v>179</v>
      </c>
      <c r="K32" s="68">
        <v>42000</v>
      </c>
      <c r="L32" s="1">
        <v>178</v>
      </c>
      <c r="M32" s="68">
        <v>73500</v>
      </c>
      <c r="N32" s="68"/>
      <c r="O32" s="68"/>
      <c r="P32" s="68"/>
      <c r="Q32" s="68"/>
      <c r="R32" s="68">
        <v>1104.8</v>
      </c>
      <c r="S32" s="68">
        <v>1040</v>
      </c>
      <c r="T32" s="1">
        <f t="shared" si="0"/>
        <v>5999.999999994543</v>
      </c>
      <c r="U32" s="1">
        <f t="shared" si="0"/>
        <v>5999.999999994543</v>
      </c>
      <c r="V32" s="71">
        <v>26.6</v>
      </c>
      <c r="W32" s="68">
        <v>279.9</v>
      </c>
      <c r="X32" s="1">
        <v>20</v>
      </c>
      <c r="Y32" s="1">
        <f t="shared" si="1"/>
        <v>5999.9999999990905</v>
      </c>
      <c r="Z32" s="68">
        <v>2188.6</v>
      </c>
      <c r="AA32" s="68">
        <v>1712.4</v>
      </c>
      <c r="AB32" s="1">
        <f>'Форма № 3'!CA28*1000</f>
        <v>8859</v>
      </c>
      <c r="AC32" s="470">
        <f t="shared" si="2"/>
        <v>6000.000000001364</v>
      </c>
    </row>
    <row r="33" spans="1:30" s="84" customFormat="1" ht="19.5" customHeight="1" thickBot="1">
      <c r="A33" s="472" t="s">
        <v>43</v>
      </c>
      <c r="B33" s="473">
        <f>SUM(B9:B32)</f>
        <v>1067500</v>
      </c>
      <c r="C33" s="473">
        <f aca="true" t="shared" si="3" ref="C33:M33">SUM(C9:C32)</f>
        <v>0</v>
      </c>
      <c r="D33" s="473">
        <f t="shared" si="3"/>
        <v>1019979</v>
      </c>
      <c r="E33" s="473">
        <f t="shared" si="3"/>
        <v>805000</v>
      </c>
      <c r="F33" s="473">
        <f t="shared" si="3"/>
        <v>224</v>
      </c>
      <c r="G33" s="473">
        <f t="shared" si="3"/>
        <v>0</v>
      </c>
      <c r="H33" s="473">
        <f t="shared" si="3"/>
        <v>31268</v>
      </c>
      <c r="I33" s="473">
        <f t="shared" si="3"/>
        <v>1942500</v>
      </c>
      <c r="J33" s="473">
        <f t="shared" si="3"/>
        <v>6175</v>
      </c>
      <c r="K33" s="473">
        <f t="shared" si="3"/>
        <v>1176000</v>
      </c>
      <c r="L33" s="473">
        <f t="shared" si="3"/>
        <v>5216</v>
      </c>
      <c r="M33" s="473">
        <f t="shared" si="3"/>
        <v>1690500</v>
      </c>
      <c r="N33" s="473"/>
      <c r="O33" s="473"/>
      <c r="P33" s="473"/>
      <c r="Q33" s="473"/>
      <c r="R33" s="474">
        <f>R32-R8</f>
        <v>2.2000000000000455</v>
      </c>
      <c r="S33" s="474">
        <f>S32-S8</f>
        <v>2.5</v>
      </c>
      <c r="T33" s="473">
        <f>SUM(T9:T32)</f>
        <v>132000.00000000274</v>
      </c>
      <c r="U33" s="473">
        <f>SUM(U9:U32)</f>
        <v>150000</v>
      </c>
      <c r="V33" s="474">
        <f>V32-V8</f>
        <v>0.10000000000000142</v>
      </c>
      <c r="W33" s="474">
        <f>W32-W8</f>
        <v>7.599999999999966</v>
      </c>
      <c r="X33" s="473">
        <f>SUM(X9:X32)</f>
        <v>233</v>
      </c>
      <c r="Y33" s="473">
        <f>SUM(Y9:Y32)</f>
        <v>151999.99999999936</v>
      </c>
      <c r="Z33" s="474">
        <f>Z32-Z8</f>
        <v>4.5</v>
      </c>
      <c r="AA33" s="474">
        <f>AA32-AA8</f>
        <v>3.900000000000091</v>
      </c>
      <c r="AB33" s="473">
        <f>SUM(AB9:AB32)</f>
        <v>137365</v>
      </c>
      <c r="AC33" s="475">
        <f>SUM(AC9:AC32)</f>
        <v>117000.00000000272</v>
      </c>
      <c r="AD33" s="85"/>
    </row>
    <row r="35" spans="1:11" ht="12.75">
      <c r="A35" s="447"/>
      <c r="B35" s="447"/>
      <c r="C35" s="447"/>
      <c r="D35" s="447"/>
      <c r="E35" s="447"/>
      <c r="F35" s="447"/>
      <c r="G35" s="447"/>
      <c r="H35" s="447"/>
      <c r="I35" s="447"/>
      <c r="J35" s="447"/>
      <c r="K35" s="447"/>
    </row>
    <row r="36" ht="12.75">
      <c r="C36" s="86"/>
    </row>
    <row r="38" ht="15">
      <c r="A38" s="87"/>
    </row>
    <row r="39" s="87" customFormat="1" ht="15">
      <c r="A39" s="87" t="s">
        <v>124</v>
      </c>
    </row>
  </sheetData>
  <sheetProtection/>
  <mergeCells count="33">
    <mergeCell ref="N5:O5"/>
    <mergeCell ref="AB5:AC5"/>
    <mergeCell ref="V4:W4"/>
    <mergeCell ref="X4:Y4"/>
    <mergeCell ref="Z4:AA4"/>
    <mergeCell ref="V5:W5"/>
    <mergeCell ref="X5:Y5"/>
    <mergeCell ref="Z5:AA5"/>
    <mergeCell ref="P4:Q4"/>
    <mergeCell ref="T5:U5"/>
    <mergeCell ref="R5:S5"/>
    <mergeCell ref="R4:S4"/>
    <mergeCell ref="P5:Q5"/>
    <mergeCell ref="A1:K1"/>
    <mergeCell ref="A2:I2"/>
    <mergeCell ref="J5:K5"/>
    <mergeCell ref="L5:M5"/>
    <mergeCell ref="L4:M4"/>
    <mergeCell ref="B4:C4"/>
    <mergeCell ref="A3:AC3"/>
    <mergeCell ref="AB4:AC4"/>
    <mergeCell ref="T4:U4"/>
    <mergeCell ref="N4:O4"/>
    <mergeCell ref="A35:K35"/>
    <mergeCell ref="A4:A7"/>
    <mergeCell ref="H4:I4"/>
    <mergeCell ref="J4:K4"/>
    <mergeCell ref="D5:E5"/>
    <mergeCell ref="B5:C5"/>
    <mergeCell ref="F4:G4"/>
    <mergeCell ref="D4:E4"/>
    <mergeCell ref="H5:I5"/>
    <mergeCell ref="F5:G5"/>
  </mergeCells>
  <printOptions/>
  <pageMargins left="0.92" right="0.2362204724409449" top="0.17" bottom="0.2" header="0.19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IgnatovaNM</cp:lastModifiedBy>
  <cp:lastPrinted>2014-01-09T10:09:29Z</cp:lastPrinted>
  <dcterms:created xsi:type="dcterms:W3CDTF">1996-10-08T23:32:33Z</dcterms:created>
  <dcterms:modified xsi:type="dcterms:W3CDTF">2014-01-09T10:09:39Z</dcterms:modified>
  <cp:category/>
  <cp:version/>
  <cp:contentType/>
  <cp:contentStatus/>
</cp:coreProperties>
</file>