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6420" windowHeight="8100" tabRatio="813" activeTab="5"/>
  </bookViews>
  <sheets>
    <sheet name="Северская" sheetId="1" r:id="rId1"/>
    <sheet name="АЧР" sheetId="2" r:id="rId2"/>
    <sheet name="График" sheetId="3" r:id="rId3"/>
    <sheet name="АЧР ЦРП" sheetId="4" r:id="rId4"/>
    <sheet name="АЧР Турбокомпр.1" sheetId="5" r:id="rId5"/>
    <sheet name="Сут ведомость" sheetId="6" r:id="rId6"/>
    <sheet name="суточная ведомость с изм" sheetId="7" r:id="rId7"/>
  </sheets>
  <definedNames>
    <definedName name="_xlnm.Print_Area" localSheetId="0">'Северская'!$A$1:$CD$89</definedName>
  </definedNames>
  <calcPr fullCalcOnLoad="1"/>
</workbook>
</file>

<file path=xl/sharedStrings.xml><?xml version="1.0" encoding="utf-8"?>
<sst xmlns="http://schemas.openxmlformats.org/spreadsheetml/2006/main" count="1637" uniqueCount="285">
  <si>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</si>
  <si>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Положение анцапф</t>
  </si>
  <si>
    <t>Постоянные потери, МВт</t>
  </si>
  <si>
    <t>ток</t>
  </si>
  <si>
    <t>± акт</t>
  </si>
  <si>
    <t>± реак</t>
  </si>
  <si>
    <t>Амп</t>
  </si>
  <si>
    <t>МВт</t>
  </si>
  <si>
    <t>МВАр</t>
  </si>
  <si>
    <t>По трансформаторам</t>
  </si>
  <si>
    <t>110 кВ</t>
  </si>
  <si>
    <r>
      <t>Δ</t>
    </r>
    <r>
      <rPr>
        <sz val="10"/>
        <rFont val="Times New Roman"/>
        <family val="1"/>
      </rPr>
      <t>Рхх</t>
    </r>
  </si>
  <si>
    <t>№  1</t>
  </si>
  <si>
    <t>6 кВ / 1С</t>
  </si>
  <si>
    <r>
      <t>Δ</t>
    </r>
    <r>
      <rPr>
        <sz val="10"/>
        <rFont val="Times New Roman"/>
        <family val="1"/>
      </rPr>
      <t>Qхх</t>
    </r>
  </si>
  <si>
    <t>6 кВ / 3С</t>
  </si>
  <si>
    <t>МВА</t>
  </si>
  <si>
    <t>РПН</t>
  </si>
  <si>
    <t>№  2</t>
  </si>
  <si>
    <t>6 кВ / 2С</t>
  </si>
  <si>
    <t>6 кВ / 4С</t>
  </si>
  <si>
    <t xml:space="preserve">№  </t>
  </si>
  <si>
    <t>Итого:</t>
  </si>
  <si>
    <t>6 кВ</t>
  </si>
  <si>
    <t>По ЛЭП и фидерам 110, 35, 10, 6 кВ (с разбивкой по напряжению)</t>
  </si>
  <si>
    <t>Название ЛЭП и фидеров</t>
  </si>
  <si>
    <t>М/зал № 1 ф.1</t>
  </si>
  <si>
    <t>М/зал № 2 ф.1</t>
  </si>
  <si>
    <t>М/зал № 3</t>
  </si>
  <si>
    <t>яч.32</t>
  </si>
  <si>
    <t>М/зал № 7 ф.1</t>
  </si>
  <si>
    <t>ТЭСЦ-3 ф.1</t>
  </si>
  <si>
    <t>яч.37</t>
  </si>
  <si>
    <t>Маяк ф.1</t>
  </si>
  <si>
    <t>яч.30</t>
  </si>
  <si>
    <t>яч.35</t>
  </si>
  <si>
    <t>ЖБИ - 1</t>
  </si>
  <si>
    <t>яч.26</t>
  </si>
  <si>
    <t>ГЗС ф.1</t>
  </si>
  <si>
    <t>яч.33</t>
  </si>
  <si>
    <t>Бл. Очистных</t>
  </si>
  <si>
    <t>яч.34</t>
  </si>
  <si>
    <t>ТСН № 1</t>
  </si>
  <si>
    <t>яч.41</t>
  </si>
  <si>
    <t>ТП - 7</t>
  </si>
  <si>
    <t>яч.36</t>
  </si>
  <si>
    <t>М/зал № 1 ф.2</t>
  </si>
  <si>
    <t>М/зал № 2 ф.2</t>
  </si>
  <si>
    <t>М/зал № 7 ф.2</t>
  </si>
  <si>
    <t>ТЭСЦ-3 ф.2</t>
  </si>
  <si>
    <t>яч.13</t>
  </si>
  <si>
    <t>Маяк ф.2</t>
  </si>
  <si>
    <t>яч.14</t>
  </si>
  <si>
    <t>яч.1</t>
  </si>
  <si>
    <t>ЖБИ - 2</t>
  </si>
  <si>
    <t>яч.12</t>
  </si>
  <si>
    <t>ГЗС ф.2</t>
  </si>
  <si>
    <t>яч.15</t>
  </si>
  <si>
    <t>Склад оборудования</t>
  </si>
  <si>
    <t>яч.7</t>
  </si>
  <si>
    <t>ТСН № 2</t>
  </si>
  <si>
    <t>яч.5</t>
  </si>
  <si>
    <t>Ст. копер</t>
  </si>
  <si>
    <t>яч.8</t>
  </si>
  <si>
    <t>яч.75</t>
  </si>
  <si>
    <t>Пархоз ф.1</t>
  </si>
  <si>
    <t>яч.78</t>
  </si>
  <si>
    <t>М/зал №14 ф.1</t>
  </si>
  <si>
    <t>яч.82</t>
  </si>
  <si>
    <t>яч.77</t>
  </si>
  <si>
    <t>Т/к №1 ф.1</t>
  </si>
  <si>
    <t>яч.68</t>
  </si>
  <si>
    <t>Автогараж ф.1</t>
  </si>
  <si>
    <t>яч.72</t>
  </si>
  <si>
    <t>Пиастрелла ф.1</t>
  </si>
  <si>
    <t>яч.70</t>
  </si>
  <si>
    <t>яч.51</t>
  </si>
  <si>
    <t>Пархоз ф.2</t>
  </si>
  <si>
    <t>яч.44</t>
  </si>
  <si>
    <t>М/зал №14 ф.2</t>
  </si>
  <si>
    <t>яч.43</t>
  </si>
  <si>
    <t>яч.49</t>
  </si>
  <si>
    <t>Т/к №1 ф.2</t>
  </si>
  <si>
    <t>яч.52</t>
  </si>
  <si>
    <t>Автогараж ф.2</t>
  </si>
  <si>
    <t>яч.48</t>
  </si>
  <si>
    <t>Пиастрелла ф.2</t>
  </si>
  <si>
    <t>яч.54</t>
  </si>
  <si>
    <t>Мрамор</t>
  </si>
  <si>
    <t>яч.53</t>
  </si>
  <si>
    <t>ДРСУ</t>
  </si>
  <si>
    <t>яч.55</t>
  </si>
  <si>
    <t>Нагрузка СК, МВАр</t>
  </si>
  <si>
    <t>Батарея СК, МВАр</t>
  </si>
  <si>
    <t>№ 2</t>
  </si>
  <si>
    <t>Напряжение на шинах</t>
  </si>
  <si>
    <r>
      <t xml:space="preserve">Cos </t>
    </r>
    <r>
      <rPr>
        <b/>
        <sz val="12"/>
        <rFont val="Symbol"/>
        <family val="1"/>
      </rPr>
      <t>j</t>
    </r>
  </si>
  <si>
    <t>Переменные потери в трансформаторах,                                              МВА</t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</si>
  <si>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 xml:space="preserve">пер </t>
    </r>
  </si>
  <si>
    <t>+ j</t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</si>
  <si>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 xml:space="preserve">пер  </t>
    </r>
  </si>
  <si>
    <r>
      <t>S</t>
    </r>
    <r>
      <rPr>
        <sz val="8"/>
        <rFont val="Times New Roman"/>
        <family val="1"/>
      </rPr>
      <t>№T1</t>
    </r>
  </si>
  <si>
    <r>
      <t>S</t>
    </r>
    <r>
      <rPr>
        <sz val="8"/>
        <rFont val="Times New Roman"/>
        <family val="1"/>
      </rPr>
      <t>№T2</t>
    </r>
  </si>
  <si>
    <r>
      <t>S</t>
    </r>
    <r>
      <rPr>
        <sz val="8"/>
        <rFont val="Times New Roman"/>
        <family val="1"/>
      </rPr>
      <t>№T3</t>
    </r>
  </si>
  <si>
    <r>
      <t>S</t>
    </r>
    <r>
      <rPr>
        <sz val="8"/>
        <rFont val="Times New Roman"/>
        <family val="1"/>
      </rPr>
      <t>№T4</t>
    </r>
  </si>
  <si>
    <r>
      <t>S</t>
    </r>
    <r>
      <rPr>
        <b/>
        <sz val="9"/>
        <rFont val="Symbol"/>
        <family val="1"/>
      </rPr>
      <t>S</t>
    </r>
  </si>
  <si>
    <t>Замер провел</t>
  </si>
  <si>
    <t xml:space="preserve">ПРИМЕЧАНИЕ:                            + направление потока к шинам п/ст                                                 - направление потока от шин п/ст                          </t>
  </si>
  <si>
    <t>яч.21</t>
  </si>
  <si>
    <t>яч.25</t>
  </si>
  <si>
    <t>яч.29</t>
  </si>
  <si>
    <t>яч.6</t>
  </si>
  <si>
    <t>яч.4</t>
  </si>
  <si>
    <t>яч.9</t>
  </si>
  <si>
    <t>яч.3</t>
  </si>
  <si>
    <t>Uк, %</t>
  </si>
  <si>
    <t>ΔPкз, МВт</t>
  </si>
  <si>
    <t>Т-1</t>
  </si>
  <si>
    <t>Т-2</t>
  </si>
  <si>
    <t>яч.28</t>
  </si>
  <si>
    <t>4  час</t>
  </si>
  <si>
    <t>10  час</t>
  </si>
  <si>
    <t>яч.39</t>
  </si>
  <si>
    <t>яч.76</t>
  </si>
  <si>
    <t>яч.56</t>
  </si>
  <si>
    <t>Итого 6кВ</t>
  </si>
  <si>
    <t>№ 1 1С</t>
  </si>
  <si>
    <t>№ 2 2С</t>
  </si>
  <si>
    <t>№ 2 4С</t>
  </si>
  <si>
    <t>1С / 3С</t>
  </si>
  <si>
    <t>яч.2</t>
  </si>
  <si>
    <t>Итого</t>
  </si>
  <si>
    <t>№ 1 3С</t>
  </si>
  <si>
    <t>2С / 4С</t>
  </si>
  <si>
    <t>Итого 1С</t>
  </si>
  <si>
    <t>Итого 2С</t>
  </si>
  <si>
    <t>Итого 3С</t>
  </si>
  <si>
    <t>Итого 4С</t>
  </si>
  <si>
    <t>яч.42</t>
  </si>
  <si>
    <t>яч.18</t>
  </si>
  <si>
    <t>яч.73</t>
  </si>
  <si>
    <t>ЦРВ ф.1</t>
  </si>
  <si>
    <t>ЦРВ ф.2</t>
  </si>
  <si>
    <t>12  час</t>
  </si>
  <si>
    <t>23  час</t>
  </si>
  <si>
    <t>ф.1 ДСК</t>
  </si>
  <si>
    <t xml:space="preserve">  Главный энергетик завода                                                                                                                                 В.С.Широков</t>
  </si>
  <si>
    <t>Наименование</t>
  </si>
  <si>
    <t>Уставки АЧР-1</t>
  </si>
  <si>
    <t>Уставки АЧР-2</t>
  </si>
  <si>
    <t>Уставки ЧАПВ</t>
  </si>
  <si>
    <t xml:space="preserve">    Отключаемая  нагрузка,  МВт</t>
  </si>
  <si>
    <t>подстанции</t>
  </si>
  <si>
    <t>отключаемых  фидеров</t>
  </si>
  <si>
    <t>Гц</t>
  </si>
  <si>
    <t>сек</t>
  </si>
  <si>
    <t>4  ч.</t>
  </si>
  <si>
    <t>10 ч.</t>
  </si>
  <si>
    <t>В-6 кВ</t>
  </si>
  <si>
    <t xml:space="preserve">ОАО "Северский </t>
  </si>
  <si>
    <t>Таблица  АЧР и ЧАПВ, установленных на ПС Северская</t>
  </si>
  <si>
    <t xml:space="preserve">Северская </t>
  </si>
  <si>
    <t>ф.1 Маш. Зал №1</t>
  </si>
  <si>
    <t>трубный  завод"</t>
  </si>
  <si>
    <t>ф.2 Маш. Зал №1</t>
  </si>
  <si>
    <t>ф.1 Маш. Зал №2</t>
  </si>
  <si>
    <t>ф.2 Маш. Зал №2</t>
  </si>
  <si>
    <t>ф. Маш. Зал №3</t>
  </si>
  <si>
    <t>ф.1 Маш. Зал №7</t>
  </si>
  <si>
    <t>ф.2 Маш. Зал №7</t>
  </si>
  <si>
    <t>ф.1 Маш. Зал №14</t>
  </si>
  <si>
    <t>ф.2 Маш. Зал №14</t>
  </si>
  <si>
    <t>ф.2 ТЭСЦ-3</t>
  </si>
  <si>
    <t>ф.1 п/ст Автогараж</t>
  </si>
  <si>
    <t>ф.2 п/ст Автогараж</t>
  </si>
  <si>
    <t>ф.1 п/ст ЖБИ</t>
  </si>
  <si>
    <t>ф.2 п/ст ЖБИ</t>
  </si>
  <si>
    <t>ф.1 Пиастрелла</t>
  </si>
  <si>
    <t>ф.2 Пиастрелла</t>
  </si>
  <si>
    <t>ф.1 п/ст ГЗС</t>
  </si>
  <si>
    <t>ф. Склад оборудования</t>
  </si>
  <si>
    <t>ф. Ст. Копер</t>
  </si>
  <si>
    <t>ф. ТП Блок очистных</t>
  </si>
  <si>
    <t>ф. Строймеханизация</t>
  </si>
  <si>
    <t>ф. Ремстрой</t>
  </si>
  <si>
    <t>ф. Мрамор</t>
  </si>
  <si>
    <t>ф. ДРСУ</t>
  </si>
  <si>
    <t>49,1</t>
  </si>
  <si>
    <t xml:space="preserve">          Таблица  АЧР и ЧАПВ, установленных на ЦРП-6 кВ</t>
  </si>
  <si>
    <t>ЦРП-6 кВ</t>
  </si>
  <si>
    <t>от ПС Полевская</t>
  </si>
  <si>
    <t>ф.2 п/ст Прокатная</t>
  </si>
  <si>
    <t>по ф.СТЗ-11 и ф.СТЗ-24</t>
  </si>
  <si>
    <t xml:space="preserve">ф.1. п/ст ГГС </t>
  </si>
  <si>
    <t>Турбокомпрессорная-1</t>
  </si>
  <si>
    <t xml:space="preserve">от ПС Северская </t>
  </si>
  <si>
    <t xml:space="preserve">Двигатель 1    </t>
  </si>
  <si>
    <t>по ф.1 и ф.2 -</t>
  </si>
  <si>
    <t xml:space="preserve">Двигатель 2  </t>
  </si>
  <si>
    <t xml:space="preserve">Турбокомпрессорная №1 </t>
  </si>
  <si>
    <t xml:space="preserve">Двигатель 3    </t>
  </si>
  <si>
    <t xml:space="preserve">Двигатель 4  </t>
  </si>
  <si>
    <t xml:space="preserve">ф. 1 Склад обор.  </t>
  </si>
  <si>
    <t xml:space="preserve">ф. 2 Склад обор.  </t>
  </si>
  <si>
    <t xml:space="preserve">График временного отключения потребления (МВт) </t>
  </si>
  <si>
    <t>Час замера</t>
  </si>
  <si>
    <t>РУ-6 кВ</t>
  </si>
  <si>
    <t>яч.51 Ремстрой</t>
  </si>
  <si>
    <t>яч.55 ДРСУ</t>
  </si>
  <si>
    <t>яч.53 Мрамор</t>
  </si>
  <si>
    <t>Время реализации графика 25 мин.</t>
  </si>
  <si>
    <t>Таблица  АЧР и ЧАПВ, установленных на ПС Турбокомпрессорная-1 от ПС Северская</t>
  </si>
  <si>
    <t>Дата 18.12.2013г.</t>
  </si>
  <si>
    <t>19 ч.</t>
  </si>
  <si>
    <t>20 ч.</t>
  </si>
  <si>
    <t xml:space="preserve">Т-2 1000кВА стан 3 </t>
  </si>
  <si>
    <t>Т-2 КТП Уч-к обжига</t>
  </si>
  <si>
    <t>9 очередь</t>
  </si>
  <si>
    <t>10 очередь</t>
  </si>
  <si>
    <t>яч.8 Старый Копер</t>
  </si>
  <si>
    <t>ПС Северская (ГПП-2)              18.12.2013г.</t>
  </si>
  <si>
    <r>
      <t xml:space="preserve">                  Форма № 3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СЕВЕРСКАЯ</t>
    </r>
    <r>
      <rPr>
        <sz val="10"/>
        <rFont val="Times New Roman"/>
        <family val="1"/>
      </rPr>
      <t xml:space="preserve">                             Дата </t>
    </r>
    <r>
      <rPr>
        <b/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18.12.2013г</t>
    </r>
  </si>
  <si>
    <t>1  час</t>
  </si>
  <si>
    <t>2  час</t>
  </si>
  <si>
    <t>3  час</t>
  </si>
  <si>
    <t>5  час</t>
  </si>
  <si>
    <t>6  час</t>
  </si>
  <si>
    <t>7  час</t>
  </si>
  <si>
    <t>8  час</t>
  </si>
  <si>
    <t>9  час</t>
  </si>
  <si>
    <t>11  час</t>
  </si>
  <si>
    <t>13  час</t>
  </si>
  <si>
    <t>14  час</t>
  </si>
  <si>
    <t>15  час</t>
  </si>
  <si>
    <t>16  час</t>
  </si>
  <si>
    <t>17  час</t>
  </si>
  <si>
    <t>18  час</t>
  </si>
  <si>
    <t>19  час</t>
  </si>
  <si>
    <t>20  час</t>
  </si>
  <si>
    <t>21  час</t>
  </si>
  <si>
    <t>22  час</t>
  </si>
  <si>
    <t>24  час</t>
  </si>
  <si>
    <t>СУТОЧНАЯ    ВЕДОМОСТЬ РАСХОДА ЭЛЕКТРОЭНЕРГИИ</t>
  </si>
  <si>
    <t xml:space="preserve">                                                ПС Северская</t>
  </si>
  <si>
    <t>18.12.2013г.</t>
  </si>
  <si>
    <t>Трансформаторы (фидера)</t>
  </si>
  <si>
    <t>Часы</t>
  </si>
  <si>
    <t>вв.1 6кВ яч.39</t>
  </si>
  <si>
    <t>вв.3 6кВ яч.76</t>
  </si>
  <si>
    <t>вв.2 6кВ яч.3</t>
  </si>
  <si>
    <t>вв.4 6кВ яч.56</t>
  </si>
  <si>
    <t>активный</t>
  </si>
  <si>
    <t>реактивный</t>
  </si>
  <si>
    <t>кВт.ч</t>
  </si>
  <si>
    <t>Замер  провел</t>
  </si>
  <si>
    <t>ЖБИ - ф.1</t>
  </si>
  <si>
    <t>ф.2 ДСК</t>
  </si>
  <si>
    <t>ЖБИ ф.2</t>
  </si>
  <si>
    <t>резерв</t>
  </si>
  <si>
    <t>Строймеханизация</t>
  </si>
  <si>
    <t>ЦТНП КТП-1</t>
  </si>
  <si>
    <t>Ремстрой</t>
  </si>
  <si>
    <t>ЦТНП КТП-2</t>
  </si>
  <si>
    <t>яч.57</t>
  </si>
  <si>
    <t>ф.2 п/ст ГЗС резерв</t>
  </si>
  <si>
    <t>ф. ЦНТП КТП-1</t>
  </si>
  <si>
    <t>ф. ЦНТП КТП-2</t>
  </si>
  <si>
    <t>яч.57   ЦРВ</t>
  </si>
  <si>
    <t>яч.18 ф.2  Машзал-7</t>
  </si>
  <si>
    <t>яч.4 ф.2 Машзал-2</t>
  </si>
  <si>
    <t>яч.15 ф.2 ГЗС резерв</t>
  </si>
  <si>
    <t>яч.54 ф.2 Пиастрелла</t>
  </si>
  <si>
    <t>яч.12 ф.2  ЖБИ</t>
  </si>
  <si>
    <t>ввод 3 с Н/С</t>
  </si>
  <si>
    <t>ввод 4 с Н/С</t>
  </si>
  <si>
    <t>Резерв-яч.4,7,13,15</t>
  </si>
  <si>
    <t>Резерв-яч.27</t>
  </si>
  <si>
    <t xml:space="preserve"> ф.2 ДСК</t>
  </si>
  <si>
    <t>ГЗС ф.2 резерв</t>
  </si>
  <si>
    <t xml:space="preserve">Ремстрой </t>
  </si>
  <si>
    <t>показания счетчиков</t>
  </si>
  <si>
    <t>Главный энергетик                                                                                                         В.С. Широков</t>
  </si>
  <si>
    <t>Главный энергетик                                                                                                                                            В.С. Широков</t>
  </si>
  <si>
    <t xml:space="preserve">   </t>
  </si>
  <si>
    <t>СУТОЧНАЯ    ВЕДОМОСТЬ  РАСХОДА   ЭЛЕКТРОЭНЕРГИИ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</si>
</sst>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"/>
    <numFmt numFmtId="184" formatCode="h:mm;@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7"/>
      <name val="Times New Roman"/>
      <family val="1"/>
    </font>
    <font>
      <b/>
      <sz val="12"/>
      <name val="Symbol"/>
      <family val="1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Symbol"/>
      <family val="1"/>
    </font>
    <font>
      <b/>
      <sz val="14"/>
      <name val="Symbol"/>
      <family val="1"/>
    </font>
    <font>
      <sz val="10"/>
      <name val="Arial Cyr"/>
      <family val="2"/>
    </font>
    <font>
      <sz val="10"/>
      <color indexed="8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0"/>
      <color indexed="10"/>
      <name val="Arial Cyr"/>
      <family val="2"/>
    </font>
    <font>
      <b/>
      <sz val="12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8"/>
      <name val="Arial"/>
      <family val="0"/>
    </font>
    <font>
      <sz val="8"/>
      <name val="Arial Cyr"/>
      <family val="2"/>
    </font>
    <font>
      <sz val="7"/>
      <name val="Arial"/>
      <family val="0"/>
    </font>
    <font>
      <sz val="10"/>
      <color indexed="12"/>
      <name val="Times New Roman"/>
      <family val="1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56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7" fillId="0" borderId="35" xfId="0" applyFont="1" applyBorder="1" applyAlignment="1">
      <alignment/>
    </xf>
    <xf numFmtId="0" fontId="11" fillId="0" borderId="50" xfId="0" applyFont="1" applyBorder="1" applyAlignment="1">
      <alignment horizontal="left" vertical="center" wrapText="1" indent="2"/>
    </xf>
    <xf numFmtId="0" fontId="11" fillId="0" borderId="51" xfId="0" applyFont="1" applyBorder="1" applyAlignment="1">
      <alignment horizontal="left" vertical="center" wrapText="1" indent="2"/>
    </xf>
    <xf numFmtId="0" fontId="11" fillId="0" borderId="30" xfId="0" applyFont="1" applyBorder="1" applyAlignment="1">
      <alignment horizontal="left" vertical="center" wrapText="1" indent="2"/>
    </xf>
    <xf numFmtId="0" fontId="11" fillId="0" borderId="28" xfId="0" applyFont="1" applyBorder="1" applyAlignment="1">
      <alignment horizontal="left" vertical="center" wrapText="1" indent="2"/>
    </xf>
    <xf numFmtId="0" fontId="11" fillId="0" borderId="16" xfId="0" applyFont="1" applyBorder="1" applyAlignment="1">
      <alignment horizontal="left" vertical="center" wrapText="1" indent="2"/>
    </xf>
    <xf numFmtId="0" fontId="11" fillId="0" borderId="17" xfId="0" applyFont="1" applyBorder="1" applyAlignment="1">
      <alignment horizontal="left" vertical="center" wrapText="1" indent="2"/>
    </xf>
    <xf numFmtId="0" fontId="1" fillId="0" borderId="16" xfId="0" applyFont="1" applyBorder="1" applyAlignment="1" quotePrefix="1">
      <alignment horizontal="center" vertical="center" wrapText="1"/>
    </xf>
    <xf numFmtId="0" fontId="5" fillId="0" borderId="52" xfId="0" applyFont="1" applyBorder="1" applyAlignment="1" quotePrefix="1">
      <alignment horizontal="center" vertical="center" wrapText="1"/>
    </xf>
    <xf numFmtId="2" fontId="5" fillId="0" borderId="5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2" fontId="5" fillId="0" borderId="58" xfId="0" applyNumberFormat="1" applyFont="1" applyBorder="1" applyAlignment="1">
      <alignment horizontal="center" vertical="center" wrapText="1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7" fillId="0" borderId="61" xfId="0" applyFont="1" applyBorder="1" applyAlignment="1" applyProtection="1">
      <alignment horizontal="center" vertical="center" wrapText="1"/>
      <protection locked="0"/>
    </xf>
    <xf numFmtId="0" fontId="17" fillId="0" borderId="43" xfId="0" applyFont="1" applyBorder="1" applyAlignment="1" applyProtection="1">
      <alignment horizontal="center" vertical="center" wrapText="1"/>
      <protection locked="0"/>
    </xf>
    <xf numFmtId="0" fontId="17" fillId="0" borderId="62" xfId="0" applyFont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>
      <alignment horizontal="left" vertical="center" wrapText="1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64" xfId="0" applyFont="1" applyBorder="1" applyAlignment="1">
      <alignment horizontal="left" vertical="center" wrapText="1"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6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6" fillId="0" borderId="0" xfId="0" applyFont="1" applyAlignment="1">
      <alignment wrapText="1"/>
    </xf>
    <xf numFmtId="0" fontId="20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16" xfId="0" applyFont="1" applyBorder="1" applyAlignment="1" applyProtection="1">
      <alignment horizontal="center"/>
      <protection hidden="1"/>
    </xf>
    <xf numFmtId="0" fontId="20" fillId="0" borderId="12" xfId="0" applyFont="1" applyBorder="1" applyAlignment="1" applyProtection="1">
      <alignment horizontal="center"/>
      <protection hidden="1"/>
    </xf>
    <xf numFmtId="0" fontId="20" fillId="0" borderId="54" xfId="0" applyFont="1" applyBorder="1" applyAlignment="1" applyProtection="1">
      <alignment horizontal="center"/>
      <protection hidden="1"/>
    </xf>
    <xf numFmtId="0" fontId="20" fillId="0" borderId="67" xfId="0" applyFont="1" applyBorder="1" applyAlignment="1" applyProtection="1">
      <alignment horizontal="center"/>
      <protection hidden="1"/>
    </xf>
    <xf numFmtId="0" fontId="20" fillId="0" borderId="62" xfId="0" applyFont="1" applyBorder="1" applyAlignment="1" applyProtection="1">
      <alignment horizontal="center"/>
      <protection hidden="1"/>
    </xf>
    <xf numFmtId="0" fontId="20" fillId="0" borderId="62" xfId="0" applyFont="1" applyBorder="1" applyAlignment="1" applyProtection="1">
      <alignment horizontal="center"/>
      <protection locked="0"/>
    </xf>
    <xf numFmtId="0" fontId="20" fillId="0" borderId="37" xfId="0" applyFont="1" applyBorder="1" applyAlignment="1" applyProtection="1">
      <alignment horizontal="center"/>
      <protection locked="0"/>
    </xf>
    <xf numFmtId="0" fontId="21" fillId="0" borderId="60" xfId="0" applyFont="1" applyBorder="1" applyAlignment="1">
      <alignment wrapText="1"/>
    </xf>
    <xf numFmtId="0" fontId="21" fillId="0" borderId="59" xfId="0" applyFont="1" applyBorder="1" applyAlignment="1">
      <alignment wrapText="1"/>
    </xf>
    <xf numFmtId="0" fontId="16" fillId="0" borderId="59" xfId="0" applyFont="1" applyBorder="1" applyAlignment="1">
      <alignment wrapText="1"/>
    </xf>
    <xf numFmtId="0" fontId="16" fillId="0" borderId="68" xfId="0" applyFont="1" applyBorder="1" applyAlignment="1">
      <alignment wrapText="1"/>
    </xf>
    <xf numFmtId="0" fontId="16" fillId="0" borderId="57" xfId="0" applyFont="1" applyBorder="1" applyAlignment="1">
      <alignment wrapText="1"/>
    </xf>
    <xf numFmtId="0" fontId="16" fillId="0" borderId="3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61" xfId="0" applyFont="1" applyBorder="1" applyAlignment="1">
      <alignment horizontal="center" wrapText="1"/>
    </xf>
    <xf numFmtId="0" fontId="16" fillId="0" borderId="61" xfId="0" applyFont="1" applyBorder="1" applyAlignment="1">
      <alignment wrapText="1"/>
    </xf>
    <xf numFmtId="0" fontId="16" fillId="0" borderId="61" xfId="0" applyFont="1" applyBorder="1" applyAlignment="1">
      <alignment horizontal="center" wrapText="1"/>
    </xf>
    <xf numFmtId="0" fontId="16" fillId="0" borderId="44" xfId="0" applyFont="1" applyBorder="1" applyAlignment="1">
      <alignment wrapText="1"/>
    </xf>
    <xf numFmtId="0" fontId="16" fillId="0" borderId="43" xfId="0" applyFont="1" applyBorder="1" applyAlignment="1">
      <alignment horizontal="center" wrapText="1"/>
    </xf>
    <xf numFmtId="0" fontId="16" fillId="0" borderId="69" xfId="0" applyFont="1" applyBorder="1" applyAlignment="1">
      <alignment horizontal="center" wrapText="1"/>
    </xf>
    <xf numFmtId="0" fontId="16" fillId="0" borderId="7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20" fillId="0" borderId="71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14" fontId="16" fillId="0" borderId="0" xfId="0" applyNumberFormat="1" applyFont="1" applyBorder="1" applyAlignment="1">
      <alignment horizontal="center" wrapText="1"/>
    </xf>
    <xf numFmtId="0" fontId="5" fillId="0" borderId="60" xfId="0" applyFont="1" applyBorder="1" applyAlignment="1">
      <alignment wrapText="1"/>
    </xf>
    <xf numFmtId="0" fontId="1" fillId="0" borderId="59" xfId="0" applyFont="1" applyBorder="1" applyAlignment="1">
      <alignment wrapText="1"/>
    </xf>
    <xf numFmtId="0" fontId="1" fillId="0" borderId="68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" fillId="0" borderId="69" xfId="0" applyFont="1" applyBorder="1" applyAlignment="1">
      <alignment wrapText="1"/>
    </xf>
    <xf numFmtId="0" fontId="1" fillId="0" borderId="69" xfId="0" applyFont="1" applyBorder="1" applyAlignment="1">
      <alignment horizontal="center" wrapText="1"/>
    </xf>
    <xf numFmtId="0" fontId="16" fillId="0" borderId="72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71" xfId="0" applyFont="1" applyBorder="1" applyAlignment="1">
      <alignment wrapText="1"/>
    </xf>
    <xf numFmtId="0" fontId="5" fillId="0" borderId="71" xfId="0" applyFont="1" applyBorder="1" applyAlignment="1">
      <alignment horizontal="center" wrapText="1"/>
    </xf>
    <xf numFmtId="0" fontId="20" fillId="0" borderId="73" xfId="0" applyFont="1" applyBorder="1" applyAlignment="1">
      <alignment horizontal="center" wrapText="1"/>
    </xf>
    <xf numFmtId="0" fontId="5" fillId="0" borderId="59" xfId="0" applyFont="1" applyBorder="1" applyAlignment="1">
      <alignment wrapText="1"/>
    </xf>
    <xf numFmtId="0" fontId="16" fillId="0" borderId="59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61" xfId="0" applyFont="1" applyBorder="1" applyAlignment="1">
      <alignment wrapText="1"/>
    </xf>
    <xf numFmtId="0" fontId="1" fillId="0" borderId="61" xfId="0" applyFont="1" applyBorder="1" applyAlignment="1">
      <alignment horizontal="center" wrapText="1"/>
    </xf>
    <xf numFmtId="0" fontId="1" fillId="0" borderId="44" xfId="0" applyFont="1" applyBorder="1" applyAlignment="1">
      <alignment wrapText="1"/>
    </xf>
    <xf numFmtId="0" fontId="5" fillId="0" borderId="74" xfId="0" applyFont="1" applyBorder="1" applyAlignment="1">
      <alignment wrapText="1"/>
    </xf>
    <xf numFmtId="0" fontId="5" fillId="0" borderId="71" xfId="0" applyFont="1" applyBorder="1" applyAlignment="1">
      <alignment wrapText="1"/>
    </xf>
    <xf numFmtId="0" fontId="20" fillId="0" borderId="0" xfId="0" applyFont="1" applyBorder="1" applyAlignment="1" applyProtection="1">
      <alignment/>
      <protection hidden="1"/>
    </xf>
    <xf numFmtId="0" fontId="16" fillId="0" borderId="0" xfId="0" applyNumberFormat="1" applyFont="1" applyBorder="1" applyAlignment="1" applyProtection="1">
      <alignment horizontal="center"/>
      <protection hidden="1"/>
    </xf>
    <xf numFmtId="0" fontId="20" fillId="0" borderId="0" xfId="0" applyNumberFormat="1" applyFont="1" applyBorder="1" applyAlignment="1" applyProtection="1">
      <alignment horizontal="center"/>
      <protection hidden="1"/>
    </xf>
    <xf numFmtId="0" fontId="22" fillId="0" borderId="0" xfId="0" applyNumberFormat="1" applyFont="1" applyBorder="1" applyAlignment="1" applyProtection="1">
      <alignment horizontal="center"/>
      <protection hidden="1"/>
    </xf>
    <xf numFmtId="2" fontId="20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center" wrapText="1"/>
    </xf>
    <xf numFmtId="0" fontId="1" fillId="0" borderId="61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wrapText="1"/>
    </xf>
    <xf numFmtId="0" fontId="16" fillId="0" borderId="62" xfId="0" applyFont="1" applyBorder="1" applyAlignment="1">
      <alignment wrapText="1"/>
    </xf>
    <xf numFmtId="0" fontId="5" fillId="0" borderId="62" xfId="0" applyFont="1" applyBorder="1" applyAlignment="1">
      <alignment horizontal="center" vertical="top" wrapText="1"/>
    </xf>
    <xf numFmtId="0" fontId="20" fillId="0" borderId="62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0" fillId="0" borderId="69" xfId="0" applyFont="1" applyBorder="1" applyAlignment="1">
      <alignment horizontal="center" wrapText="1"/>
    </xf>
    <xf numFmtId="0" fontId="16" fillId="0" borderId="69" xfId="0" applyFont="1" applyBorder="1" applyAlignment="1">
      <alignment wrapText="1"/>
    </xf>
    <xf numFmtId="0" fontId="21" fillId="0" borderId="62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1" fillId="0" borderId="6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center" vertical="top" wrapText="1"/>
    </xf>
    <xf numFmtId="0" fontId="16" fillId="0" borderId="45" xfId="0" applyFont="1" applyBorder="1" applyAlignment="1">
      <alignment wrapText="1"/>
    </xf>
    <xf numFmtId="0" fontId="0" fillId="0" borderId="50" xfId="0" applyBorder="1" applyAlignment="1">
      <alignment/>
    </xf>
    <xf numFmtId="0" fontId="6" fillId="3" borderId="40" xfId="0" applyFont="1" applyFill="1" applyBorder="1" applyAlignment="1">
      <alignment horizontal="center" vertical="center" wrapText="1"/>
    </xf>
    <xf numFmtId="184" fontId="6" fillId="0" borderId="29" xfId="0" applyNumberFormat="1" applyFont="1" applyBorder="1" applyAlignment="1">
      <alignment horizontal="center"/>
    </xf>
    <xf numFmtId="184" fontId="6" fillId="0" borderId="33" xfId="0" applyNumberFormat="1" applyFont="1" applyBorder="1" applyAlignment="1">
      <alignment horizontal="center"/>
    </xf>
    <xf numFmtId="0" fontId="2" fillId="3" borderId="55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16" xfId="0" applyFont="1" applyBorder="1" applyAlignment="1" applyProtection="1">
      <alignment horizontal="right"/>
      <protection hidden="1"/>
    </xf>
    <xf numFmtId="0" fontId="18" fillId="0" borderId="0" xfId="0" applyFont="1" applyAlignment="1">
      <alignment/>
    </xf>
    <xf numFmtId="0" fontId="0" fillId="0" borderId="69" xfId="0" applyBorder="1" applyAlignment="1">
      <alignment shrinkToFit="1"/>
    </xf>
    <xf numFmtId="0" fontId="0" fillId="0" borderId="57" xfId="0" applyBorder="1" applyAlignment="1">
      <alignment horizontal="center"/>
    </xf>
    <xf numFmtId="0" fontId="0" fillId="0" borderId="61" xfId="0" applyBorder="1" applyAlignment="1">
      <alignment/>
    </xf>
    <xf numFmtId="0" fontId="19" fillId="0" borderId="61" xfId="0" applyFont="1" applyBorder="1" applyAlignment="1">
      <alignment shrinkToFit="1"/>
    </xf>
    <xf numFmtId="0" fontId="19" fillId="0" borderId="0" xfId="0" applyFont="1" applyAlignment="1">
      <alignment/>
    </xf>
    <xf numFmtId="0" fontId="2" fillId="24" borderId="62" xfId="0" applyFont="1" applyFill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 vertical="center" wrapText="1"/>
    </xf>
    <xf numFmtId="0" fontId="2" fillId="24" borderId="55" xfId="0" applyFont="1" applyFill="1" applyBorder="1" applyAlignment="1">
      <alignment horizontal="center" vertical="center" wrapText="1"/>
    </xf>
    <xf numFmtId="0" fontId="2" fillId="24" borderId="7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3" fillId="0" borderId="57" xfId="0" applyFont="1" applyBorder="1" applyAlignment="1">
      <alignment/>
    </xf>
    <xf numFmtId="0" fontId="43" fillId="0" borderId="61" xfId="0" applyFont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64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64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7" fillId="0" borderId="64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0" fontId="1" fillId="0" borderId="77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78" xfId="0" applyFont="1" applyFill="1" applyBorder="1" applyAlignment="1">
      <alignment/>
    </xf>
    <xf numFmtId="0" fontId="0" fillId="0" borderId="57" xfId="0" applyBorder="1" applyAlignment="1">
      <alignment shrinkToFit="1"/>
    </xf>
    <xf numFmtId="0" fontId="0" fillId="0" borderId="61" xfId="0" applyBorder="1" applyAlignment="1">
      <alignment shrinkToFit="1"/>
    </xf>
    <xf numFmtId="0" fontId="0" fillId="0" borderId="19" xfId="0" applyFill="1" applyBorder="1" applyAlignment="1">
      <alignment/>
    </xf>
    <xf numFmtId="0" fontId="44" fillId="0" borderId="69" xfId="0" applyFont="1" applyBorder="1" applyAlignment="1">
      <alignment shrinkToFit="1"/>
    </xf>
    <xf numFmtId="180" fontId="16" fillId="0" borderId="61" xfId="0" applyNumberFormat="1" applyFont="1" applyBorder="1" applyAlignment="1">
      <alignment horizontal="center" wrapText="1"/>
    </xf>
    <xf numFmtId="0" fontId="0" fillId="0" borderId="62" xfId="0" applyBorder="1" applyAlignment="1">
      <alignment/>
    </xf>
    <xf numFmtId="180" fontId="16" fillId="0" borderId="69" xfId="0" applyNumberFormat="1" applyFont="1" applyBorder="1" applyAlignment="1">
      <alignment horizontal="center" wrapText="1"/>
    </xf>
    <xf numFmtId="0" fontId="0" fillId="0" borderId="0" xfId="0" applyFill="1" applyBorder="1" applyAlignment="1">
      <alignment/>
    </xf>
    <xf numFmtId="1" fontId="1" fillId="0" borderId="64" xfId="0" applyNumberFormat="1" applyFont="1" applyBorder="1" applyAlignment="1">
      <alignment horizontal="center"/>
    </xf>
    <xf numFmtId="180" fontId="1" fillId="0" borderId="64" xfId="0" applyNumberFormat="1" applyFont="1" applyBorder="1" applyAlignment="1">
      <alignment horizontal="center"/>
    </xf>
    <xf numFmtId="180" fontId="1" fillId="0" borderId="43" xfId="0" applyNumberFormat="1" applyFont="1" applyBorder="1" applyAlignment="1">
      <alignment horizontal="center"/>
    </xf>
    <xf numFmtId="1" fontId="1" fillId="0" borderId="63" xfId="0" applyNumberFormat="1" applyFont="1" applyBorder="1" applyAlignment="1">
      <alignment horizontal="center" vertical="center" wrapText="1"/>
    </xf>
    <xf numFmtId="180" fontId="1" fillId="0" borderId="63" xfId="0" applyNumberFormat="1" applyFont="1" applyBorder="1" applyAlignment="1">
      <alignment horizontal="center" vertical="center" wrapText="1"/>
    </xf>
    <xf numFmtId="180" fontId="1" fillId="0" borderId="32" xfId="0" applyNumberFormat="1" applyFont="1" applyBorder="1" applyAlignment="1">
      <alignment horizontal="center" vertical="center" wrapText="1"/>
    </xf>
    <xf numFmtId="1" fontId="1" fillId="0" borderId="67" xfId="0" applyNumberFormat="1" applyFont="1" applyBorder="1" applyAlignment="1">
      <alignment horizontal="center" vertical="center" wrapText="1"/>
    </xf>
    <xf numFmtId="180" fontId="1" fillId="0" borderId="67" xfId="0" applyNumberFormat="1" applyFont="1" applyBorder="1" applyAlignment="1">
      <alignment horizontal="center" vertical="center" wrapText="1"/>
    </xf>
    <xf numFmtId="180" fontId="1" fillId="0" borderId="37" xfId="0" applyNumberFormat="1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horizontal="center" vertical="center" wrapText="1"/>
    </xf>
    <xf numFmtId="180" fontId="1" fillId="0" borderId="41" xfId="0" applyNumberFormat="1" applyFont="1" applyBorder="1" applyAlignment="1">
      <alignment horizontal="center" vertical="center" wrapText="1"/>
    </xf>
    <xf numFmtId="180" fontId="1" fillId="0" borderId="59" xfId="0" applyNumberFormat="1" applyFont="1" applyBorder="1" applyAlignment="1">
      <alignment horizontal="center" vertical="center" wrapText="1"/>
    </xf>
    <xf numFmtId="180" fontId="1" fillId="0" borderId="40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/>
    </xf>
    <xf numFmtId="180" fontId="1" fillId="0" borderId="57" xfId="0" applyNumberFormat="1" applyFont="1" applyBorder="1" applyAlignment="1">
      <alignment horizontal="center" vertical="center" wrapText="1"/>
    </xf>
    <xf numFmtId="180" fontId="1" fillId="0" borderId="46" xfId="0" applyNumberFormat="1" applyFont="1" applyBorder="1" applyAlignment="1">
      <alignment horizontal="center" vertical="center" wrapText="1"/>
    </xf>
    <xf numFmtId="1" fontId="1" fillId="0" borderId="65" xfId="0" applyNumberFormat="1" applyFont="1" applyBorder="1" applyAlignment="1">
      <alignment horizontal="center"/>
    </xf>
    <xf numFmtId="180" fontId="1" fillId="0" borderId="61" xfId="0" applyNumberFormat="1" applyFont="1" applyBorder="1" applyAlignment="1">
      <alignment horizontal="center"/>
    </xf>
    <xf numFmtId="1" fontId="1" fillId="0" borderId="65" xfId="0" applyNumberFormat="1" applyFont="1" applyBorder="1" applyAlignment="1">
      <alignment horizontal="center" vertical="center" wrapText="1"/>
    </xf>
    <xf numFmtId="180" fontId="1" fillId="0" borderId="36" xfId="0" applyNumberFormat="1" applyFont="1" applyBorder="1" applyAlignment="1">
      <alignment horizontal="center" vertical="center" wrapText="1"/>
    </xf>
    <xf numFmtId="180" fontId="1" fillId="0" borderId="48" xfId="0" applyNumberFormat="1" applyFont="1" applyBorder="1" applyAlignment="1">
      <alignment horizontal="center" vertical="center" wrapText="1"/>
    </xf>
    <xf numFmtId="180" fontId="1" fillId="0" borderId="79" xfId="0" applyNumberFormat="1" applyFont="1" applyBorder="1" applyAlignment="1">
      <alignment horizontal="center" vertical="center" wrapText="1"/>
    </xf>
    <xf numFmtId="180" fontId="1" fillId="0" borderId="68" xfId="0" applyNumberFormat="1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center" vertical="center" wrapText="1"/>
    </xf>
    <xf numFmtId="180" fontId="1" fillId="0" borderId="61" xfId="0" applyNumberFormat="1" applyFont="1" applyBorder="1" applyAlignment="1">
      <alignment horizontal="center" vertical="center" wrapText="1"/>
    </xf>
    <xf numFmtId="180" fontId="1" fillId="0" borderId="43" xfId="0" applyNumberFormat="1" applyFont="1" applyBorder="1" applyAlignment="1">
      <alignment horizontal="center" vertical="center" wrapText="1"/>
    </xf>
    <xf numFmtId="180" fontId="1" fillId="0" borderId="64" xfId="0" applyNumberFormat="1" applyFont="1" applyBorder="1" applyAlignment="1">
      <alignment horizontal="center" vertical="center" wrapText="1"/>
    </xf>
    <xf numFmtId="180" fontId="1" fillId="0" borderId="44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49" xfId="0" applyNumberFormat="1" applyFont="1" applyBorder="1" applyAlignment="1">
      <alignment horizontal="center" vertical="center" wrapText="1"/>
    </xf>
    <xf numFmtId="180" fontId="1" fillId="0" borderId="70" xfId="0" applyNumberFormat="1" applyFont="1" applyBorder="1" applyAlignment="1">
      <alignment horizontal="center" vertical="center" wrapText="1"/>
    </xf>
    <xf numFmtId="180" fontId="1" fillId="25" borderId="62" xfId="0" applyNumberFormat="1" applyFont="1" applyFill="1" applyBorder="1" applyAlignment="1">
      <alignment horizontal="center" vertical="center" wrapText="1"/>
    </xf>
    <xf numFmtId="180" fontId="1" fillId="25" borderId="37" xfId="0" applyNumberFormat="1" applyFont="1" applyFill="1" applyBorder="1" applyAlignment="1">
      <alignment horizontal="center" vertical="center" wrapText="1"/>
    </xf>
    <xf numFmtId="1" fontId="1" fillId="25" borderId="36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80" xfId="0" applyNumberFormat="1" applyFont="1" applyBorder="1" applyAlignment="1">
      <alignment horizontal="center" vertical="center" wrapText="1"/>
    </xf>
    <xf numFmtId="180" fontId="1" fillId="0" borderId="54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3" xfId="0" applyFont="1" applyBorder="1" applyAlignment="1">
      <alignment horizontal="left" vertical="center" wrapText="1" indent="4"/>
    </xf>
    <xf numFmtId="0" fontId="1" fillId="0" borderId="35" xfId="0" applyFont="1" applyBorder="1" applyAlignment="1">
      <alignment horizontal="left" vertical="center" wrapText="1" indent="4"/>
    </xf>
    <xf numFmtId="180" fontId="1" fillId="0" borderId="55" xfId="0" applyNumberFormat="1" applyFont="1" applyBorder="1" applyAlignment="1">
      <alignment horizontal="center" vertical="center" wrapText="1"/>
    </xf>
    <xf numFmtId="180" fontId="1" fillId="0" borderId="56" xfId="0" applyNumberFormat="1" applyFont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180" fontId="45" fillId="0" borderId="59" xfId="0" applyNumberFormat="1" applyFont="1" applyFill="1" applyBorder="1" applyAlignment="1">
      <alignment horizontal="center" vertical="center" wrapText="1"/>
    </xf>
    <xf numFmtId="180" fontId="1" fillId="0" borderId="61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80" fontId="45" fillId="0" borderId="57" xfId="0" applyNumberFormat="1" applyFont="1" applyFill="1" applyBorder="1" applyAlignment="1">
      <alignment horizontal="center" vertical="center" wrapText="1"/>
    </xf>
    <xf numFmtId="180" fontId="45" fillId="0" borderId="61" xfId="0" applyNumberFormat="1" applyFont="1" applyFill="1" applyBorder="1" applyAlignment="1">
      <alignment horizontal="center" vertical="center" wrapText="1"/>
    </xf>
    <xf numFmtId="1" fontId="1" fillId="0" borderId="42" xfId="0" applyNumberFormat="1" applyFont="1" applyBorder="1" applyAlignment="1">
      <alignment horizontal="center" vertical="center" wrapText="1"/>
    </xf>
    <xf numFmtId="180" fontId="45" fillId="0" borderId="57" xfId="0" applyNumberFormat="1" applyFont="1" applyFill="1" applyBorder="1" applyAlignment="1">
      <alignment horizontal="center" vertical="center" wrapText="1"/>
    </xf>
    <xf numFmtId="180" fontId="0" fillId="0" borderId="43" xfId="0" applyNumberFormat="1" applyBorder="1" applyAlignment="1">
      <alignment/>
    </xf>
    <xf numFmtId="180" fontId="0" fillId="0" borderId="44" xfId="0" applyNumberFormat="1" applyBorder="1" applyAlignment="1">
      <alignment/>
    </xf>
    <xf numFmtId="180" fontId="1" fillId="0" borderId="61" xfId="0" applyNumberFormat="1" applyFont="1" applyFill="1" applyBorder="1" applyAlignment="1">
      <alignment horizontal="center" vertical="center" wrapText="1"/>
    </xf>
    <xf numFmtId="180" fontId="45" fillId="24" borderId="57" xfId="0" applyNumberFormat="1" applyFont="1" applyFill="1" applyBorder="1" applyAlignment="1">
      <alignment horizontal="center" vertical="center" wrapText="1"/>
    </xf>
    <xf numFmtId="180" fontId="1" fillId="0" borderId="57" xfId="0" applyNumberFormat="1" applyFont="1" applyFill="1" applyBorder="1" applyAlignment="1">
      <alignment horizontal="center" vertical="center" wrapText="1"/>
    </xf>
    <xf numFmtId="180" fontId="5" fillId="0" borderId="61" xfId="58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" fontId="1" fillId="0" borderId="42" xfId="0" applyNumberFormat="1" applyFont="1" applyFill="1" applyBorder="1" applyAlignment="1">
      <alignment horizontal="center" vertical="center" wrapText="1"/>
    </xf>
    <xf numFmtId="180" fontId="1" fillId="0" borderId="43" xfId="0" applyNumberFormat="1" applyFont="1" applyFill="1" applyBorder="1" applyAlignment="1">
      <alignment horizontal="center" vertical="center" wrapText="1"/>
    </xf>
    <xf numFmtId="180" fontId="1" fillId="0" borderId="44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5" fillId="0" borderId="42" xfId="0" applyNumberFormat="1" applyFont="1" applyFill="1" applyBorder="1" applyAlignment="1">
      <alignment horizontal="center" vertical="center" wrapText="1"/>
    </xf>
    <xf numFmtId="180" fontId="5" fillId="0" borderId="61" xfId="0" applyNumberFormat="1" applyFont="1" applyFill="1" applyBorder="1" applyAlignment="1">
      <alignment horizontal="center" vertical="center" wrapText="1"/>
    </xf>
    <xf numFmtId="180" fontId="5" fillId="0" borderId="43" xfId="0" applyNumberFormat="1" applyFont="1" applyFill="1" applyBorder="1" applyAlignment="1">
      <alignment horizontal="center" vertical="center" wrapText="1"/>
    </xf>
    <xf numFmtId="1" fontId="5" fillId="0" borderId="64" xfId="0" applyNumberFormat="1" applyFont="1" applyFill="1" applyBorder="1" applyAlignment="1">
      <alignment horizontal="center" vertical="center" wrapText="1"/>
    </xf>
    <xf numFmtId="180" fontId="5" fillId="0" borderId="44" xfId="0" applyNumberFormat="1" applyFont="1" applyFill="1" applyBorder="1" applyAlignment="1">
      <alignment horizontal="center" vertical="center" wrapText="1"/>
    </xf>
    <xf numFmtId="180" fontId="1" fillId="0" borderId="72" xfId="0" applyNumberFormat="1" applyFont="1" applyFill="1" applyBorder="1" applyAlignment="1">
      <alignment horizontal="center" vertical="center" wrapText="1"/>
    </xf>
    <xf numFmtId="180" fontId="1" fillId="0" borderId="45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80" fontId="5" fillId="0" borderId="62" xfId="0" applyNumberFormat="1" applyFont="1" applyFill="1" applyBorder="1" applyAlignment="1">
      <alignment horizontal="center" vertical="center" wrapText="1"/>
    </xf>
    <xf numFmtId="180" fontId="5" fillId="0" borderId="37" xfId="0" applyNumberFormat="1" applyFont="1" applyFill="1" applyBorder="1" applyAlignment="1">
      <alignment horizontal="center" vertical="center" wrapText="1"/>
    </xf>
    <xf numFmtId="1" fontId="5" fillId="0" borderId="67" xfId="0" applyNumberFormat="1" applyFont="1" applyFill="1" applyBorder="1" applyAlignment="1">
      <alignment horizontal="center" vertical="center" wrapText="1"/>
    </xf>
    <xf numFmtId="1" fontId="5" fillId="0" borderId="81" xfId="0" applyNumberFormat="1" applyFont="1" applyFill="1" applyBorder="1" applyAlignment="1">
      <alignment horizontal="center" vertical="center" wrapText="1"/>
    </xf>
    <xf numFmtId="180" fontId="5" fillId="0" borderId="45" xfId="0" applyNumberFormat="1" applyFont="1" applyFill="1" applyBorder="1" applyAlignment="1">
      <alignment horizontal="center" vertical="center" wrapText="1"/>
    </xf>
    <xf numFmtId="180" fontId="1" fillId="0" borderId="37" xfId="0" applyNumberFormat="1" applyFont="1" applyFill="1" applyBorder="1" applyAlignment="1">
      <alignment horizontal="center" vertical="center" wrapText="1"/>
    </xf>
    <xf numFmtId="180" fontId="8" fillId="0" borderId="41" xfId="0" applyNumberFormat="1" applyFont="1" applyFill="1" applyBorder="1" applyAlignment="1">
      <alignment horizontal="left" vertical="center"/>
    </xf>
    <xf numFmtId="180" fontId="8" fillId="0" borderId="59" xfId="0" applyNumberFormat="1" applyFont="1" applyFill="1" applyBorder="1" applyAlignment="1">
      <alignment horizontal="left" vertical="center"/>
    </xf>
    <xf numFmtId="180" fontId="1" fillId="0" borderId="68" xfId="0" applyNumberFormat="1" applyFont="1" applyFill="1" applyBorder="1" applyAlignment="1">
      <alignment horizontal="center" vertical="center" wrapText="1"/>
    </xf>
    <xf numFmtId="180" fontId="1" fillId="0" borderId="59" xfId="0" applyNumberFormat="1" applyFont="1" applyFill="1" applyBorder="1" applyAlignment="1">
      <alignment horizontal="center" vertical="center" wrapText="1"/>
    </xf>
    <xf numFmtId="180" fontId="1" fillId="0" borderId="40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3" fontId="1" fillId="0" borderId="40" xfId="0" applyNumberFormat="1" applyFont="1" applyFill="1" applyBorder="1" applyAlignment="1">
      <alignment horizontal="center" vertical="center" wrapText="1"/>
    </xf>
    <xf numFmtId="183" fontId="1" fillId="0" borderId="41" xfId="0" applyNumberFormat="1" applyFont="1" applyFill="1" applyBorder="1" applyAlignment="1">
      <alignment horizontal="center" vertical="center" wrapText="1"/>
    </xf>
    <xf numFmtId="183" fontId="1" fillId="0" borderId="5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183" fontId="1" fillId="0" borderId="61" xfId="0" applyNumberFormat="1" applyFont="1" applyFill="1" applyBorder="1" applyAlignment="1">
      <alignment vertical="center" wrapText="1"/>
    </xf>
    <xf numFmtId="183" fontId="1" fillId="0" borderId="42" xfId="0" applyNumberFormat="1" applyFont="1" applyFill="1" applyBorder="1" applyAlignment="1">
      <alignment vertical="center" wrapText="1"/>
    </xf>
    <xf numFmtId="183" fontId="1" fillId="0" borderId="43" xfId="0" applyNumberFormat="1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183" fontId="1" fillId="0" borderId="48" xfId="0" applyNumberFormat="1" applyFont="1" applyFill="1" applyBorder="1" applyAlignment="1">
      <alignment vertical="center" wrapText="1"/>
    </xf>
    <xf numFmtId="183" fontId="1" fillId="0" borderId="62" xfId="0" applyNumberFormat="1" applyFont="1" applyFill="1" applyBorder="1" applyAlignment="1">
      <alignment vertical="center" wrapText="1"/>
    </xf>
    <xf numFmtId="183" fontId="1" fillId="0" borderId="36" xfId="0" applyNumberFormat="1" applyFont="1" applyFill="1" applyBorder="1" applyAlignment="1">
      <alignment vertical="center" wrapText="1"/>
    </xf>
    <xf numFmtId="183" fontId="1" fillId="0" borderId="37" xfId="0" applyNumberFormat="1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 quotePrefix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 quotePrefix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 quotePrefix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quotePrefix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 quotePrefix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wrapText="1"/>
    </xf>
    <xf numFmtId="0" fontId="0" fillId="0" borderId="57" xfId="0" applyFill="1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0" borderId="37" xfId="0" applyBorder="1" applyAlignment="1">
      <alignment/>
    </xf>
    <xf numFmtId="180" fontId="0" fillId="0" borderId="0" xfId="0" applyNumberFormat="1" applyAlignment="1">
      <alignment/>
    </xf>
    <xf numFmtId="180" fontId="21" fillId="0" borderId="0" xfId="0" applyNumberFormat="1" applyFont="1" applyAlignment="1">
      <alignment/>
    </xf>
    <xf numFmtId="0" fontId="5" fillId="0" borderId="3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51" xfId="0" applyNumberFormat="1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1" fontId="1" fillId="0" borderId="58" xfId="0" applyNumberFormat="1" applyFont="1" applyBorder="1" applyAlignment="1">
      <alignment horizontal="center" vertical="center" wrapText="1"/>
    </xf>
    <xf numFmtId="1" fontId="1" fillId="0" borderId="52" xfId="0" applyNumberFormat="1" applyFont="1" applyBorder="1" applyAlignment="1">
      <alignment horizontal="center" vertical="center" wrapText="1"/>
    </xf>
    <xf numFmtId="1" fontId="1" fillId="0" borderId="53" xfId="0" applyNumberFormat="1" applyFont="1" applyBorder="1" applyAlignment="1">
      <alignment horizontal="center" vertical="center" wrapText="1"/>
    </xf>
    <xf numFmtId="180" fontId="5" fillId="0" borderId="58" xfId="0" applyNumberFormat="1" applyFont="1" applyBorder="1" applyAlignment="1">
      <alignment horizontal="center" vertical="center" wrapText="1"/>
    </xf>
    <xf numFmtId="180" fontId="5" fillId="0" borderId="52" xfId="0" applyNumberFormat="1" applyFont="1" applyBorder="1" applyAlignment="1">
      <alignment horizontal="center" vertical="center" wrapText="1"/>
    </xf>
    <xf numFmtId="180" fontId="5" fillId="0" borderId="53" xfId="0" applyNumberFormat="1" applyFont="1" applyBorder="1" applyAlignment="1">
      <alignment horizontal="center" vertical="center" wrapText="1"/>
    </xf>
    <xf numFmtId="180" fontId="1" fillId="0" borderId="58" xfId="0" applyNumberFormat="1" applyFont="1" applyBorder="1" applyAlignment="1">
      <alignment horizontal="center" vertical="center" wrapText="1"/>
    </xf>
    <xf numFmtId="180" fontId="1" fillId="0" borderId="52" xfId="0" applyNumberFormat="1" applyFont="1" applyBorder="1" applyAlignment="1">
      <alignment horizontal="center" vertical="center" wrapText="1"/>
    </xf>
    <xf numFmtId="180" fontId="1" fillId="0" borderId="53" xfId="0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" fontId="1" fillId="0" borderId="60" xfId="0" applyNumberFormat="1" applyFont="1" applyBorder="1" applyAlignment="1">
      <alignment horizontal="center" vertical="center" wrapText="1"/>
    </xf>
    <xf numFmtId="1" fontId="1" fillId="0" borderId="50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/>
    </xf>
    <xf numFmtId="0" fontId="5" fillId="0" borderId="42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right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1" fillId="0" borderId="34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 indent="4"/>
    </xf>
    <xf numFmtId="0" fontId="1" fillId="0" borderId="25" xfId="0" applyFont="1" applyBorder="1" applyAlignment="1">
      <alignment horizontal="left" vertical="center" wrapText="1" indent="4"/>
    </xf>
    <xf numFmtId="0" fontId="2" fillId="0" borderId="6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 indent="4"/>
    </xf>
    <xf numFmtId="0" fontId="1" fillId="0" borderId="29" xfId="0" applyFont="1" applyBorder="1" applyAlignment="1">
      <alignment horizontal="left" vertical="center" wrapText="1" indent="4"/>
    </xf>
    <xf numFmtId="0" fontId="1" fillId="0" borderId="30" xfId="0" applyFont="1" applyBorder="1" applyAlignment="1">
      <alignment horizontal="left" vertical="center" wrapText="1" indent="4"/>
    </xf>
    <xf numFmtId="0" fontId="1" fillId="0" borderId="28" xfId="0" applyFont="1" applyBorder="1" applyAlignment="1">
      <alignment horizontal="left" vertical="center" wrapText="1" indent="4"/>
    </xf>
    <xf numFmtId="0" fontId="1" fillId="0" borderId="34" xfId="0" applyFont="1" applyBorder="1" applyAlignment="1">
      <alignment horizontal="left" vertical="center" wrapText="1" indent="4"/>
    </xf>
    <xf numFmtId="0" fontId="0" fillId="0" borderId="30" xfId="0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1" fillId="0" borderId="52" xfId="0" applyFont="1" applyBorder="1" applyAlignment="1">
      <alignment horizontal="left" vertical="center" wrapText="1" indent="1"/>
    </xf>
    <xf numFmtId="0" fontId="1" fillId="0" borderId="53" xfId="0" applyFont="1" applyBorder="1" applyAlignment="1">
      <alignment horizontal="left" vertical="center" wrapText="1" indent="1"/>
    </xf>
    <xf numFmtId="0" fontId="4" fillId="0" borderId="52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left" vertical="center" wrapText="1" indent="2"/>
    </xf>
    <xf numFmtId="0" fontId="11" fillId="0" borderId="50" xfId="0" applyFont="1" applyBorder="1" applyAlignment="1">
      <alignment horizontal="left" vertical="center" wrapText="1" indent="2"/>
    </xf>
    <xf numFmtId="0" fontId="11" fillId="0" borderId="51" xfId="0" applyFont="1" applyBorder="1" applyAlignment="1">
      <alignment horizontal="left" vertical="center" wrapText="1" indent="2"/>
    </xf>
    <xf numFmtId="0" fontId="11" fillId="0" borderId="5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 indent="2"/>
    </xf>
    <xf numFmtId="0" fontId="11" fillId="0" borderId="30" xfId="0" applyFont="1" applyBorder="1" applyAlignment="1">
      <alignment horizontal="left" vertical="center" wrapText="1" indent="2"/>
    </xf>
    <xf numFmtId="0" fontId="11" fillId="0" borderId="28" xfId="0" applyFont="1" applyBorder="1" applyAlignment="1">
      <alignment horizontal="left" vertical="center" wrapText="1" indent="2"/>
    </xf>
    <xf numFmtId="0" fontId="18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16" fillId="0" borderId="16" xfId="0" applyFont="1" applyBorder="1" applyAlignment="1" applyProtection="1">
      <alignment horizontal="left" vertical="center"/>
      <protection hidden="1" locked="0"/>
    </xf>
    <xf numFmtId="0" fontId="20" fillId="0" borderId="84" xfId="0" applyFont="1" applyBorder="1" applyAlignment="1" applyProtection="1">
      <alignment horizontal="center"/>
      <protection hidden="1"/>
    </xf>
    <xf numFmtId="0" fontId="20" fillId="0" borderId="50" xfId="0" applyFont="1" applyBorder="1" applyAlignment="1" applyProtection="1">
      <alignment horizontal="center"/>
      <protection hidden="1"/>
    </xf>
    <xf numFmtId="0" fontId="20" fillId="0" borderId="80" xfId="0" applyFont="1" applyBorder="1" applyAlignment="1" applyProtection="1">
      <alignment horizontal="center"/>
      <protection hidden="1"/>
    </xf>
    <xf numFmtId="0" fontId="20" fillId="0" borderId="59" xfId="0" applyFont="1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20" fillId="0" borderId="59" xfId="0" applyFon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0" fillId="0" borderId="75" xfId="0" applyFont="1" applyBorder="1" applyAlignment="1" applyProtection="1">
      <alignment horizontal="center"/>
      <protection hidden="1"/>
    </xf>
    <xf numFmtId="0" fontId="20" fillId="0" borderId="16" xfId="0" applyFont="1" applyBorder="1" applyAlignment="1" applyProtection="1">
      <alignment horizontal="center"/>
      <protection hidden="1"/>
    </xf>
    <xf numFmtId="0" fontId="20" fillId="0" borderId="83" xfId="0" applyFont="1" applyBorder="1" applyAlignment="1" applyProtection="1">
      <alignment horizontal="center"/>
      <protection hidden="1"/>
    </xf>
    <xf numFmtId="14" fontId="16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0" fillId="0" borderId="58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85" xfId="0" applyBorder="1" applyAlignment="1">
      <alignment horizontal="center"/>
    </xf>
    <xf numFmtId="0" fontId="6" fillId="3" borderId="6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3" borderId="6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20" fillId="0" borderId="17" xfId="0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20" fillId="0" borderId="51" xfId="0" applyFont="1" applyBorder="1" applyAlignment="1" applyProtection="1">
      <alignment horizontal="center"/>
      <protection hidden="1"/>
    </xf>
    <xf numFmtId="0" fontId="20" fillId="0" borderId="79" xfId="0" applyFont="1" applyBorder="1" applyAlignment="1" applyProtection="1">
      <alignment horizontal="center"/>
      <protection hidden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44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64" xfId="0" applyBorder="1" applyAlignment="1">
      <alignment/>
    </xf>
    <xf numFmtId="0" fontId="42" fillId="0" borderId="69" xfId="0" applyFont="1" applyBorder="1" applyAlignment="1">
      <alignment vertical="center" textRotation="90"/>
    </xf>
    <xf numFmtId="0" fontId="42" fillId="0" borderId="19" xfId="0" applyFont="1" applyBorder="1" applyAlignment="1">
      <alignment vertical="center" textRotation="90"/>
    </xf>
    <xf numFmtId="0" fontId="42" fillId="0" borderId="57" xfId="0" applyFont="1" applyBorder="1" applyAlignment="1">
      <alignment vertical="center" textRotation="90"/>
    </xf>
    <xf numFmtId="0" fontId="0" fillId="0" borderId="61" xfId="0" applyBorder="1" applyAlignment="1">
      <alignment horizontal="center"/>
    </xf>
    <xf numFmtId="0" fontId="1" fillId="0" borderId="61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63" xfId="0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24" borderId="61" xfId="0" applyFont="1" applyFill="1" applyBorder="1" applyAlignment="1">
      <alignment horizontal="center" vertical="center" wrapText="1"/>
    </xf>
    <xf numFmtId="0" fontId="1" fillId="24" borderId="61" xfId="0" applyFont="1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0" fillId="24" borderId="63" xfId="0" applyFill="1" applyBorder="1" applyAlignment="1">
      <alignment horizontal="center"/>
    </xf>
    <xf numFmtId="0" fontId="0" fillId="0" borderId="44" xfId="0" applyBorder="1" applyAlignment="1">
      <alignment shrinkToFit="1"/>
    </xf>
    <xf numFmtId="0" fontId="0" fillId="0" borderId="64" xfId="0" applyBorder="1" applyAlignment="1">
      <alignment shrinkToFit="1"/>
    </xf>
    <xf numFmtId="0" fontId="1" fillId="0" borderId="0" xfId="0" applyFont="1" applyBorder="1" applyAlignment="1">
      <alignment horizontal="left" vertical="center"/>
    </xf>
    <xf numFmtId="180" fontId="16" fillId="0" borderId="43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9" xfId="0" applyFont="1" applyFill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19" fillId="0" borderId="0" xfId="0" applyFont="1" applyBorder="1" applyAlignment="1">
      <alignment shrinkToFit="1"/>
    </xf>
    <xf numFmtId="0" fontId="42" fillId="0" borderId="57" xfId="0" applyFont="1" applyBorder="1" applyAlignment="1">
      <alignment horizontal="center"/>
    </xf>
    <xf numFmtId="0" fontId="4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89"/>
  <sheetViews>
    <sheetView view="pageBreakPreview" zoomScaleSheetLayoutView="100" zoomScalePageLayoutView="0" workbookViewId="0" topLeftCell="A52">
      <selection activeCell="BK18" sqref="BK18:BM18"/>
    </sheetView>
  </sheetViews>
  <sheetFormatPr defaultColWidth="9.140625" defaultRowHeight="12.75"/>
  <cols>
    <col min="1" max="1" width="5.140625" style="0" customWidth="1"/>
    <col min="2" max="2" width="4.00390625" style="0" customWidth="1"/>
    <col min="3" max="3" width="9.00390625" style="0" customWidth="1"/>
    <col min="4" max="4" width="11.00390625" style="0" customWidth="1"/>
    <col min="5" max="5" width="8.00390625" style="0" customWidth="1"/>
    <col min="6" max="6" width="6.28125" style="0" customWidth="1"/>
    <col min="7" max="7" width="6.421875" style="0" customWidth="1"/>
    <col min="8" max="8" width="6.28125" style="0" customWidth="1"/>
    <col min="9" max="17" width="6.28125" style="0" hidden="1" customWidth="1"/>
    <col min="18" max="20" width="6.28125" style="0" customWidth="1"/>
    <col min="21" max="35" width="6.28125" style="0" hidden="1" customWidth="1"/>
    <col min="36" max="36" width="6.28125" style="0" customWidth="1"/>
    <col min="37" max="37" width="6.57421875" style="0" customWidth="1"/>
    <col min="38" max="38" width="6.28125" style="0" customWidth="1"/>
    <col min="39" max="62" width="6.28125" style="0" hidden="1" customWidth="1"/>
    <col min="63" max="68" width="6.28125" style="0" customWidth="1"/>
    <col min="69" max="80" width="6.28125" style="0" hidden="1" customWidth="1"/>
    <col min="81" max="81" width="0" style="0" hidden="1" customWidth="1"/>
  </cols>
  <sheetData>
    <row r="1" spans="1:82" ht="15.75" customHeight="1">
      <c r="A1" s="552" t="s">
        <v>221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  <c r="AZ1" s="531"/>
      <c r="BA1" s="531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531"/>
      <c r="BM1" s="531"/>
      <c r="BN1" s="531"/>
      <c r="BO1" s="531"/>
      <c r="BP1" s="531"/>
      <c r="BQ1" s="531"/>
      <c r="BR1" s="531"/>
      <c r="BS1" s="531"/>
      <c r="BT1" s="531"/>
      <c r="BU1" s="531"/>
      <c r="BV1" s="531"/>
      <c r="BW1" s="531"/>
      <c r="BX1" s="531"/>
      <c r="BY1" s="531"/>
      <c r="BZ1" s="531"/>
      <c r="CA1" s="531"/>
      <c r="CB1" s="531"/>
      <c r="CC1" s="531"/>
      <c r="CD1" s="531"/>
    </row>
    <row r="2" spans="1:82" ht="14.25" customHeight="1" thickBot="1">
      <c r="A2" s="552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  <c r="AL2" s="531"/>
      <c r="AM2" s="531"/>
      <c r="AN2" s="531"/>
      <c r="AO2" s="531"/>
      <c r="AP2" s="531"/>
      <c r="AQ2" s="531"/>
      <c r="AR2" s="531"/>
      <c r="AS2" s="531"/>
      <c r="AT2" s="531"/>
      <c r="AU2" s="531"/>
      <c r="AV2" s="531"/>
      <c r="AW2" s="531"/>
      <c r="AX2" s="531"/>
      <c r="AY2" s="531"/>
      <c r="AZ2" s="531"/>
      <c r="BA2" s="531"/>
      <c r="BB2" s="531"/>
      <c r="BC2" s="531"/>
      <c r="BD2" s="531"/>
      <c r="BE2" s="531"/>
      <c r="BF2" s="531"/>
      <c r="BG2" s="531"/>
      <c r="BH2" s="531"/>
      <c r="BI2" s="531"/>
      <c r="BJ2" s="531"/>
      <c r="BK2" s="531"/>
      <c r="BL2" s="531"/>
      <c r="BM2" s="531"/>
      <c r="BN2" s="531"/>
      <c r="BO2" s="531"/>
      <c r="BP2" s="531"/>
      <c r="BQ2" s="531"/>
      <c r="BR2" s="531"/>
      <c r="BS2" s="531"/>
      <c r="BT2" s="531"/>
      <c r="BU2" s="531"/>
      <c r="BV2" s="531"/>
      <c r="BW2" s="531"/>
      <c r="BX2" s="531"/>
      <c r="BY2" s="531"/>
      <c r="BZ2" s="531"/>
      <c r="CA2" s="531"/>
      <c r="CB2" s="531"/>
      <c r="CC2" s="531"/>
      <c r="CD2" s="531"/>
    </row>
    <row r="3" spans="1:80" ht="14.25" customHeight="1" thickBot="1">
      <c r="A3" s="439" t="s">
        <v>0</v>
      </c>
      <c r="B3" s="407"/>
      <c r="C3" s="408"/>
      <c r="D3" s="409"/>
      <c r="E3" s="407" t="s">
        <v>1</v>
      </c>
      <c r="F3" s="409"/>
      <c r="G3" s="408" t="s">
        <v>2</v>
      </c>
      <c r="H3" s="409"/>
      <c r="I3" s="431" t="s">
        <v>222</v>
      </c>
      <c r="J3" s="432"/>
      <c r="K3" s="433"/>
      <c r="L3" s="431" t="s">
        <v>223</v>
      </c>
      <c r="M3" s="432"/>
      <c r="N3" s="433"/>
      <c r="O3" s="431" t="s">
        <v>224</v>
      </c>
      <c r="P3" s="432"/>
      <c r="Q3" s="433"/>
      <c r="R3" s="431" t="s">
        <v>120</v>
      </c>
      <c r="S3" s="432"/>
      <c r="T3" s="433"/>
      <c r="U3" s="431" t="s">
        <v>225</v>
      </c>
      <c r="V3" s="432"/>
      <c r="W3" s="433"/>
      <c r="X3" s="431" t="s">
        <v>226</v>
      </c>
      <c r="Y3" s="432"/>
      <c r="Z3" s="433"/>
      <c r="AA3" s="431" t="s">
        <v>227</v>
      </c>
      <c r="AB3" s="432"/>
      <c r="AC3" s="433"/>
      <c r="AD3" s="431" t="s">
        <v>228</v>
      </c>
      <c r="AE3" s="432"/>
      <c r="AF3" s="433"/>
      <c r="AG3" s="431" t="s">
        <v>229</v>
      </c>
      <c r="AH3" s="432"/>
      <c r="AI3" s="433"/>
      <c r="AJ3" s="431" t="s">
        <v>121</v>
      </c>
      <c r="AK3" s="432"/>
      <c r="AL3" s="433"/>
      <c r="AM3" s="431" t="s">
        <v>230</v>
      </c>
      <c r="AN3" s="432"/>
      <c r="AO3" s="433"/>
      <c r="AP3" s="431" t="s">
        <v>143</v>
      </c>
      <c r="AQ3" s="432"/>
      <c r="AR3" s="433"/>
      <c r="AS3" s="431" t="s">
        <v>231</v>
      </c>
      <c r="AT3" s="432"/>
      <c r="AU3" s="433"/>
      <c r="AV3" s="431" t="s">
        <v>232</v>
      </c>
      <c r="AW3" s="432"/>
      <c r="AX3" s="433"/>
      <c r="AY3" s="431" t="s">
        <v>233</v>
      </c>
      <c r="AZ3" s="432"/>
      <c r="BA3" s="433"/>
      <c r="BB3" s="431" t="s">
        <v>234</v>
      </c>
      <c r="BC3" s="432"/>
      <c r="BD3" s="433"/>
      <c r="BE3" s="431" t="s">
        <v>235</v>
      </c>
      <c r="BF3" s="432"/>
      <c r="BG3" s="433"/>
      <c r="BH3" s="431" t="s">
        <v>236</v>
      </c>
      <c r="BI3" s="432"/>
      <c r="BJ3" s="433"/>
      <c r="BK3" s="431" t="s">
        <v>237</v>
      </c>
      <c r="BL3" s="432"/>
      <c r="BM3" s="433"/>
      <c r="BN3" s="431" t="s">
        <v>238</v>
      </c>
      <c r="BO3" s="432"/>
      <c r="BP3" s="433"/>
      <c r="BQ3" s="431" t="s">
        <v>239</v>
      </c>
      <c r="BR3" s="432"/>
      <c r="BS3" s="433"/>
      <c r="BT3" s="431" t="s">
        <v>240</v>
      </c>
      <c r="BU3" s="432"/>
      <c r="BV3" s="433"/>
      <c r="BW3" s="431" t="s">
        <v>144</v>
      </c>
      <c r="BX3" s="432"/>
      <c r="BY3" s="433"/>
      <c r="BZ3" s="431" t="s">
        <v>241</v>
      </c>
      <c r="CA3" s="432"/>
      <c r="CB3" s="433"/>
    </row>
    <row r="4" spans="1:80" ht="11.25" customHeight="1">
      <c r="A4" s="440"/>
      <c r="B4" s="442"/>
      <c r="C4" s="443"/>
      <c r="D4" s="444"/>
      <c r="E4" s="442"/>
      <c r="F4" s="444"/>
      <c r="G4" s="443"/>
      <c r="H4" s="443"/>
      <c r="I4" s="4" t="s">
        <v>3</v>
      </c>
      <c r="J4" s="5" t="s">
        <v>4</v>
      </c>
      <c r="K4" s="6" t="s">
        <v>5</v>
      </c>
      <c r="L4" s="4" t="s">
        <v>3</v>
      </c>
      <c r="M4" s="5" t="s">
        <v>4</v>
      </c>
      <c r="N4" s="6" t="s">
        <v>5</v>
      </c>
      <c r="O4" s="4" t="s">
        <v>3</v>
      </c>
      <c r="P4" s="5" t="s">
        <v>4</v>
      </c>
      <c r="Q4" s="6" t="s">
        <v>5</v>
      </c>
      <c r="R4" s="4" t="s">
        <v>3</v>
      </c>
      <c r="S4" s="5" t="s">
        <v>4</v>
      </c>
      <c r="T4" s="6" t="s">
        <v>5</v>
      </c>
      <c r="U4" s="4" t="s">
        <v>3</v>
      </c>
      <c r="V4" s="5" t="s">
        <v>4</v>
      </c>
      <c r="W4" s="6" t="s">
        <v>5</v>
      </c>
      <c r="X4" s="4" t="s">
        <v>3</v>
      </c>
      <c r="Y4" s="5" t="s">
        <v>4</v>
      </c>
      <c r="Z4" s="6" t="s">
        <v>5</v>
      </c>
      <c r="AA4" s="4" t="s">
        <v>3</v>
      </c>
      <c r="AB4" s="5" t="s">
        <v>4</v>
      </c>
      <c r="AC4" s="6" t="s">
        <v>5</v>
      </c>
      <c r="AD4" s="4" t="s">
        <v>3</v>
      </c>
      <c r="AE4" s="5" t="s">
        <v>4</v>
      </c>
      <c r="AF4" s="6" t="s">
        <v>5</v>
      </c>
      <c r="AG4" s="4" t="s">
        <v>3</v>
      </c>
      <c r="AH4" s="5" t="s">
        <v>4</v>
      </c>
      <c r="AI4" s="6" t="s">
        <v>5</v>
      </c>
      <c r="AJ4" s="4" t="s">
        <v>3</v>
      </c>
      <c r="AK4" s="5" t="s">
        <v>4</v>
      </c>
      <c r="AL4" s="6" t="s">
        <v>5</v>
      </c>
      <c r="AM4" s="4" t="s">
        <v>3</v>
      </c>
      <c r="AN4" s="5" t="s">
        <v>4</v>
      </c>
      <c r="AO4" s="6" t="s">
        <v>5</v>
      </c>
      <c r="AP4" s="4" t="s">
        <v>3</v>
      </c>
      <c r="AQ4" s="5" t="s">
        <v>4</v>
      </c>
      <c r="AR4" s="6" t="s">
        <v>5</v>
      </c>
      <c r="AS4" s="4" t="s">
        <v>3</v>
      </c>
      <c r="AT4" s="5" t="s">
        <v>4</v>
      </c>
      <c r="AU4" s="6" t="s">
        <v>5</v>
      </c>
      <c r="AV4" s="4" t="s">
        <v>3</v>
      </c>
      <c r="AW4" s="5" t="s">
        <v>4</v>
      </c>
      <c r="AX4" s="6" t="s">
        <v>5</v>
      </c>
      <c r="AY4" s="4" t="s">
        <v>3</v>
      </c>
      <c r="AZ4" s="5" t="s">
        <v>4</v>
      </c>
      <c r="BA4" s="6" t="s">
        <v>5</v>
      </c>
      <c r="BB4" s="4" t="s">
        <v>3</v>
      </c>
      <c r="BC4" s="5" t="s">
        <v>4</v>
      </c>
      <c r="BD4" s="6" t="s">
        <v>5</v>
      </c>
      <c r="BE4" s="4" t="s">
        <v>3</v>
      </c>
      <c r="BF4" s="5" t="s">
        <v>4</v>
      </c>
      <c r="BG4" s="6" t="s">
        <v>5</v>
      </c>
      <c r="BH4" s="4" t="s">
        <v>3</v>
      </c>
      <c r="BI4" s="5" t="s">
        <v>4</v>
      </c>
      <c r="BJ4" s="6" t="s">
        <v>5</v>
      </c>
      <c r="BK4" s="4" t="s">
        <v>3</v>
      </c>
      <c r="BL4" s="5" t="s">
        <v>4</v>
      </c>
      <c r="BM4" s="6" t="s">
        <v>5</v>
      </c>
      <c r="BN4" s="4" t="s">
        <v>3</v>
      </c>
      <c r="BO4" s="5" t="s">
        <v>4</v>
      </c>
      <c r="BP4" s="6" t="s">
        <v>5</v>
      </c>
      <c r="BQ4" s="4" t="s">
        <v>3</v>
      </c>
      <c r="BR4" s="5" t="s">
        <v>4</v>
      </c>
      <c r="BS4" s="6" t="s">
        <v>5</v>
      </c>
      <c r="BT4" s="4" t="s">
        <v>3</v>
      </c>
      <c r="BU4" s="5" t="s">
        <v>4</v>
      </c>
      <c r="BV4" s="6" t="s">
        <v>5</v>
      </c>
      <c r="BW4" s="4" t="s">
        <v>3</v>
      </c>
      <c r="BX4" s="5" t="s">
        <v>4</v>
      </c>
      <c r="BY4" s="6" t="s">
        <v>5</v>
      </c>
      <c r="BZ4" s="4" t="s">
        <v>3</v>
      </c>
      <c r="CA4" s="5" t="s">
        <v>4</v>
      </c>
      <c r="CB4" s="6" t="s">
        <v>5</v>
      </c>
    </row>
    <row r="5" spans="1:80" ht="13.5" customHeight="1" thickBot="1">
      <c r="A5" s="440"/>
      <c r="B5" s="410"/>
      <c r="C5" s="404"/>
      <c r="D5" s="405"/>
      <c r="E5" s="442"/>
      <c r="F5" s="444"/>
      <c r="G5" s="443"/>
      <c r="H5" s="443"/>
      <c r="I5" s="61" t="s">
        <v>6</v>
      </c>
      <c r="J5" s="62" t="s">
        <v>7</v>
      </c>
      <c r="K5" s="63" t="s">
        <v>8</v>
      </c>
      <c r="L5" s="61" t="s">
        <v>6</v>
      </c>
      <c r="M5" s="62" t="s">
        <v>7</v>
      </c>
      <c r="N5" s="63" t="s">
        <v>8</v>
      </c>
      <c r="O5" s="61" t="s">
        <v>6</v>
      </c>
      <c r="P5" s="62" t="s">
        <v>7</v>
      </c>
      <c r="Q5" s="63" t="s">
        <v>8</v>
      </c>
      <c r="R5" s="61" t="s">
        <v>6</v>
      </c>
      <c r="S5" s="62" t="s">
        <v>7</v>
      </c>
      <c r="T5" s="63" t="s">
        <v>8</v>
      </c>
      <c r="U5" s="61" t="s">
        <v>6</v>
      </c>
      <c r="V5" s="62" t="s">
        <v>7</v>
      </c>
      <c r="W5" s="63" t="s">
        <v>8</v>
      </c>
      <c r="X5" s="61" t="s">
        <v>6</v>
      </c>
      <c r="Y5" s="62" t="s">
        <v>7</v>
      </c>
      <c r="Z5" s="63" t="s">
        <v>8</v>
      </c>
      <c r="AA5" s="61" t="s">
        <v>6</v>
      </c>
      <c r="AB5" s="62" t="s">
        <v>7</v>
      </c>
      <c r="AC5" s="63" t="s">
        <v>8</v>
      </c>
      <c r="AD5" s="61" t="s">
        <v>6</v>
      </c>
      <c r="AE5" s="62" t="s">
        <v>7</v>
      </c>
      <c r="AF5" s="63" t="s">
        <v>8</v>
      </c>
      <c r="AG5" s="61" t="s">
        <v>6</v>
      </c>
      <c r="AH5" s="62" t="s">
        <v>7</v>
      </c>
      <c r="AI5" s="63" t="s">
        <v>8</v>
      </c>
      <c r="AJ5" s="61" t="s">
        <v>6</v>
      </c>
      <c r="AK5" s="62" t="s">
        <v>7</v>
      </c>
      <c r="AL5" s="63" t="s">
        <v>8</v>
      </c>
      <c r="AM5" s="61" t="s">
        <v>6</v>
      </c>
      <c r="AN5" s="62" t="s">
        <v>7</v>
      </c>
      <c r="AO5" s="63" t="s">
        <v>8</v>
      </c>
      <c r="AP5" s="61" t="s">
        <v>6</v>
      </c>
      <c r="AQ5" s="62" t="s">
        <v>7</v>
      </c>
      <c r="AR5" s="63" t="s">
        <v>8</v>
      </c>
      <c r="AS5" s="61" t="s">
        <v>6</v>
      </c>
      <c r="AT5" s="62" t="s">
        <v>7</v>
      </c>
      <c r="AU5" s="63" t="s">
        <v>8</v>
      </c>
      <c r="AV5" s="61" t="s">
        <v>6</v>
      </c>
      <c r="AW5" s="62" t="s">
        <v>7</v>
      </c>
      <c r="AX5" s="63" t="s">
        <v>8</v>
      </c>
      <c r="AY5" s="61" t="s">
        <v>6</v>
      </c>
      <c r="AZ5" s="62" t="s">
        <v>7</v>
      </c>
      <c r="BA5" s="63" t="s">
        <v>8</v>
      </c>
      <c r="BB5" s="61" t="s">
        <v>6</v>
      </c>
      <c r="BC5" s="62" t="s">
        <v>7</v>
      </c>
      <c r="BD5" s="63" t="s">
        <v>8</v>
      </c>
      <c r="BE5" s="61" t="s">
        <v>6</v>
      </c>
      <c r="BF5" s="62" t="s">
        <v>7</v>
      </c>
      <c r="BG5" s="63" t="s">
        <v>8</v>
      </c>
      <c r="BH5" s="61" t="s">
        <v>6</v>
      </c>
      <c r="BI5" s="62" t="s">
        <v>7</v>
      </c>
      <c r="BJ5" s="63" t="s">
        <v>8</v>
      </c>
      <c r="BK5" s="61" t="s">
        <v>6</v>
      </c>
      <c r="BL5" s="62" t="s">
        <v>7</v>
      </c>
      <c r="BM5" s="63" t="s">
        <v>8</v>
      </c>
      <c r="BN5" s="61" t="s">
        <v>6</v>
      </c>
      <c r="BO5" s="62" t="s">
        <v>7</v>
      </c>
      <c r="BP5" s="63" t="s">
        <v>8</v>
      </c>
      <c r="BQ5" s="61" t="s">
        <v>6</v>
      </c>
      <c r="BR5" s="62" t="s">
        <v>7</v>
      </c>
      <c r="BS5" s="63" t="s">
        <v>8</v>
      </c>
      <c r="BT5" s="61" t="s">
        <v>6</v>
      </c>
      <c r="BU5" s="62" t="s">
        <v>7</v>
      </c>
      <c r="BV5" s="63" t="s">
        <v>8</v>
      </c>
      <c r="BW5" s="61" t="s">
        <v>6</v>
      </c>
      <c r="BX5" s="62" t="s">
        <v>7</v>
      </c>
      <c r="BY5" s="63" t="s">
        <v>8</v>
      </c>
      <c r="BZ5" s="61" t="s">
        <v>6</v>
      </c>
      <c r="CA5" s="62" t="s">
        <v>7</v>
      </c>
      <c r="CB5" s="63" t="s">
        <v>8</v>
      </c>
    </row>
    <row r="6" spans="1:80" ht="13.5" customHeight="1">
      <c r="A6" s="440"/>
      <c r="B6" s="397" t="s">
        <v>9</v>
      </c>
      <c r="C6" s="73"/>
      <c r="D6" s="89" t="s">
        <v>10</v>
      </c>
      <c r="E6" s="407"/>
      <c r="F6" s="409"/>
      <c r="G6" s="17" t="s">
        <v>11</v>
      </c>
      <c r="H6" s="16">
        <v>0.0403</v>
      </c>
      <c r="I6" s="43"/>
      <c r="J6" s="11"/>
      <c r="K6" s="12"/>
      <c r="L6" s="10"/>
      <c r="M6" s="11"/>
      <c r="N6" s="12"/>
      <c r="O6" s="10"/>
      <c r="P6" s="11"/>
      <c r="Q6" s="12"/>
      <c r="R6" s="10"/>
      <c r="S6" s="11"/>
      <c r="T6" s="12"/>
      <c r="U6" s="43"/>
      <c r="V6" s="11"/>
      <c r="W6" s="12"/>
      <c r="X6" s="10"/>
      <c r="Y6" s="11"/>
      <c r="Z6" s="12"/>
      <c r="AA6" s="10"/>
      <c r="AB6" s="11"/>
      <c r="AC6" s="12"/>
      <c r="AD6" s="10"/>
      <c r="AE6" s="11"/>
      <c r="AF6" s="12"/>
      <c r="AG6" s="43"/>
      <c r="AH6" s="11"/>
      <c r="AI6" s="12"/>
      <c r="AJ6" s="10"/>
      <c r="AK6" s="11"/>
      <c r="AL6" s="12"/>
      <c r="AM6" s="10"/>
      <c r="AN6" s="11"/>
      <c r="AO6" s="12"/>
      <c r="AP6" s="10"/>
      <c r="AQ6" s="11"/>
      <c r="AR6" s="12"/>
      <c r="AS6" s="43"/>
      <c r="AT6" s="11"/>
      <c r="AU6" s="12"/>
      <c r="AV6" s="10"/>
      <c r="AW6" s="11"/>
      <c r="AX6" s="12"/>
      <c r="AY6" s="10"/>
      <c r="AZ6" s="11"/>
      <c r="BA6" s="12"/>
      <c r="BB6" s="10"/>
      <c r="BC6" s="11"/>
      <c r="BD6" s="12"/>
      <c r="BE6" s="43"/>
      <c r="BF6" s="11"/>
      <c r="BG6" s="12"/>
      <c r="BH6" s="10"/>
      <c r="BI6" s="11"/>
      <c r="BJ6" s="12"/>
      <c r="BK6" s="10"/>
      <c r="BL6" s="11"/>
      <c r="BM6" s="12"/>
      <c r="BN6" s="10"/>
      <c r="BO6" s="11"/>
      <c r="BP6" s="12"/>
      <c r="BQ6" s="43"/>
      <c r="BR6" s="11"/>
      <c r="BS6" s="12"/>
      <c r="BT6" s="10"/>
      <c r="BU6" s="11"/>
      <c r="BV6" s="12"/>
      <c r="BW6" s="10"/>
      <c r="BX6" s="11"/>
      <c r="BY6" s="12"/>
      <c r="BZ6" s="10"/>
      <c r="CA6" s="11"/>
      <c r="CB6" s="12"/>
    </row>
    <row r="7" spans="1:80" ht="12.75" customHeight="1">
      <c r="A7" s="440"/>
      <c r="B7" s="398"/>
      <c r="C7" s="1" t="s">
        <v>12</v>
      </c>
      <c r="D7" s="20" t="s">
        <v>13</v>
      </c>
      <c r="E7" s="384" t="s">
        <v>122</v>
      </c>
      <c r="F7" s="385"/>
      <c r="G7" s="22" t="s">
        <v>14</v>
      </c>
      <c r="H7" s="21">
        <v>0.148</v>
      </c>
      <c r="I7" s="240">
        <f>I36</f>
        <v>438.68424318631617</v>
      </c>
      <c r="J7" s="241">
        <f>J36</f>
        <v>3.9729999999999994</v>
      </c>
      <c r="K7" s="242"/>
      <c r="L7" s="240">
        <f>L36</f>
        <v>326.16996082868815</v>
      </c>
      <c r="M7" s="241">
        <f>M36</f>
        <v>2.9539999999999993</v>
      </c>
      <c r="N7" s="242"/>
      <c r="O7" s="240">
        <f>O36</f>
        <v>299.4115275055364</v>
      </c>
      <c r="P7" s="241">
        <f>P36</f>
        <v>2.7769999999999997</v>
      </c>
      <c r="Q7" s="242"/>
      <c r="R7" s="240">
        <f>R36</f>
        <v>265.45618645642537</v>
      </c>
      <c r="S7" s="241">
        <f>S36</f>
        <v>2.52</v>
      </c>
      <c r="T7" s="242"/>
      <c r="U7" s="240">
        <f>U36</f>
        <v>269.45909720457774</v>
      </c>
      <c r="V7" s="241">
        <f>V36</f>
        <v>2.558</v>
      </c>
      <c r="W7" s="242"/>
      <c r="X7" s="240">
        <f>X36</f>
        <v>256.584581051976</v>
      </c>
      <c r="Y7" s="241">
        <f>Y36</f>
        <v>2.4719999999999995</v>
      </c>
      <c r="Z7" s="242"/>
      <c r="AA7" s="240">
        <f>AA36</f>
        <v>244.1290188649869</v>
      </c>
      <c r="AB7" s="241">
        <f>AB36</f>
        <v>2.3519999999999994</v>
      </c>
      <c r="AC7" s="242"/>
      <c r="AD7" s="240">
        <f>AD36</f>
        <v>251.207222338862</v>
      </c>
      <c r="AE7" s="241">
        <f>AE36</f>
        <v>2.393</v>
      </c>
      <c r="AF7" s="242"/>
      <c r="AG7" s="240">
        <f>AG36</f>
        <v>265.8358007515736</v>
      </c>
      <c r="AH7" s="241">
        <f>AH36</f>
        <v>2.4549999999999996</v>
      </c>
      <c r="AI7" s="242"/>
      <c r="AJ7" s="240">
        <f>AJ36</f>
        <v>458.83562670669374</v>
      </c>
      <c r="AK7" s="241">
        <f>AK36</f>
        <v>3.9909999999999997</v>
      </c>
      <c r="AL7" s="242"/>
      <c r="AM7" s="240">
        <f>AM36</f>
        <v>455.6489957973803</v>
      </c>
      <c r="AN7" s="241">
        <f>AN36</f>
        <v>4.159</v>
      </c>
      <c r="AO7" s="242"/>
      <c r="AP7" s="240">
        <f>AP36</f>
        <v>405.1640139228881</v>
      </c>
      <c r="AQ7" s="241">
        <f>AQ36</f>
        <v>3.580999999999999</v>
      </c>
      <c r="AR7" s="242"/>
      <c r="AS7" s="240">
        <f>AS36</f>
        <v>325.2852666931873</v>
      </c>
      <c r="AT7" s="241">
        <f>AT36</f>
        <v>2.8749999999999996</v>
      </c>
      <c r="AU7" s="242"/>
      <c r="AV7" s="240">
        <f>AV36</f>
        <v>399.12168515848106</v>
      </c>
      <c r="AW7" s="241">
        <f>AW36</f>
        <v>3.8759999999999994</v>
      </c>
      <c r="AX7" s="242"/>
      <c r="AY7" s="240">
        <f>AY36</f>
        <v>330.86891733114453</v>
      </c>
      <c r="AZ7" s="241">
        <f>AZ36</f>
        <v>3.501999999999999</v>
      </c>
      <c r="BA7" s="242"/>
      <c r="BB7" s="240">
        <f>BB36</f>
        <v>275.84494275993944</v>
      </c>
      <c r="BC7" s="241">
        <f>BC36</f>
        <v>2.7769999999999992</v>
      </c>
      <c r="BD7" s="242"/>
      <c r="BE7" s="240">
        <f>BE36</f>
        <v>297.15085820116445</v>
      </c>
      <c r="BF7" s="241">
        <f>BF36</f>
        <v>2.9829999999999997</v>
      </c>
      <c r="BG7" s="242"/>
      <c r="BH7" s="240">
        <f>BH36</f>
        <v>293.75860039646085</v>
      </c>
      <c r="BI7" s="241">
        <f>BI36</f>
        <v>2.9809999999999994</v>
      </c>
      <c r="BJ7" s="242"/>
      <c r="BK7" s="240">
        <f>BK36</f>
        <v>271.441004994968</v>
      </c>
      <c r="BL7" s="241">
        <f>BL36</f>
        <v>2.8729999999999993</v>
      </c>
      <c r="BM7" s="242"/>
      <c r="BN7" s="240">
        <f>BN36</f>
        <v>211.0804837468027</v>
      </c>
      <c r="BO7" s="241">
        <f>BO36</f>
        <v>2.04</v>
      </c>
      <c r="BP7" s="242"/>
      <c r="BQ7" s="240">
        <f>BQ36</f>
        <v>343.0342838083387</v>
      </c>
      <c r="BR7" s="241">
        <f>BR36</f>
        <v>3.2520000000000002</v>
      </c>
      <c r="BS7" s="242"/>
      <c r="BT7" s="240">
        <f>BT36</f>
        <v>468.37009745822974</v>
      </c>
      <c r="BU7" s="241">
        <f>BU36</f>
        <v>4.426</v>
      </c>
      <c r="BV7" s="242"/>
      <c r="BW7" s="240">
        <f>BW36</f>
        <v>466.40528492400233</v>
      </c>
      <c r="BX7" s="241">
        <f>BX36</f>
        <v>4.342</v>
      </c>
      <c r="BY7" s="242"/>
      <c r="BZ7" s="240">
        <f>BZ36</f>
        <v>466.00715943860035</v>
      </c>
      <c r="CA7" s="241">
        <f>CA36</f>
        <v>4.372999999999999</v>
      </c>
      <c r="CB7" s="242"/>
    </row>
    <row r="8" spans="1:80" ht="12.75" customHeight="1">
      <c r="A8" s="440"/>
      <c r="B8" s="398"/>
      <c r="C8" s="71">
        <v>40</v>
      </c>
      <c r="D8" s="20" t="s">
        <v>15</v>
      </c>
      <c r="E8" s="386" t="s">
        <v>123</v>
      </c>
      <c r="F8" s="387"/>
      <c r="G8" s="92"/>
      <c r="H8" s="93"/>
      <c r="I8" s="243">
        <f>I57</f>
        <v>858.7293007714609</v>
      </c>
      <c r="J8" s="244">
        <f>J57</f>
        <v>8.738</v>
      </c>
      <c r="K8" s="245"/>
      <c r="L8" s="243">
        <f>L57</f>
        <v>872.1930126283721</v>
      </c>
      <c r="M8" s="244">
        <f>M57</f>
        <v>8.875</v>
      </c>
      <c r="N8" s="245"/>
      <c r="O8" s="243">
        <f>O57</f>
        <v>871.7016362832294</v>
      </c>
      <c r="P8" s="244">
        <f>P57</f>
        <v>8.870000000000001</v>
      </c>
      <c r="Q8" s="245"/>
      <c r="R8" s="243">
        <f>R57</f>
        <v>875.6612423301821</v>
      </c>
      <c r="S8" s="244">
        <f>S57</f>
        <v>8.861</v>
      </c>
      <c r="T8" s="245"/>
      <c r="U8" s="243">
        <f>U57</f>
        <v>851.1510094613723</v>
      </c>
      <c r="V8" s="244">
        <f>V57</f>
        <v>8.683</v>
      </c>
      <c r="W8" s="245"/>
      <c r="X8" s="243">
        <f>X57</f>
        <v>850.2640028223548</v>
      </c>
      <c r="Y8" s="244">
        <f>Y57</f>
        <v>8.604</v>
      </c>
      <c r="Z8" s="245"/>
      <c r="AA8" s="243">
        <f>AA57</f>
        <v>868.6910552419365</v>
      </c>
      <c r="AB8" s="244">
        <f>AB57</f>
        <v>8.719000000000001</v>
      </c>
      <c r="AC8" s="245"/>
      <c r="AD8" s="243">
        <f>AD57</f>
        <v>875.1671326121311</v>
      </c>
      <c r="AE8" s="244">
        <f>AE57</f>
        <v>8.783999999999999</v>
      </c>
      <c r="AF8" s="245"/>
      <c r="AG8" s="243">
        <f>AG57</f>
        <v>863.3084993789041</v>
      </c>
      <c r="AH8" s="244">
        <f>AH57</f>
        <v>8.736</v>
      </c>
      <c r="AI8" s="245"/>
      <c r="AJ8" s="243">
        <f>AJ57</f>
        <v>863.2080835329775</v>
      </c>
      <c r="AK8" s="244">
        <f>AK57</f>
        <v>8.806000000000001</v>
      </c>
      <c r="AL8" s="245"/>
      <c r="AM8" s="243">
        <f>AM57</f>
        <v>959.7125994354631</v>
      </c>
      <c r="AN8" s="244">
        <f>AN57</f>
        <v>8.975999999999999</v>
      </c>
      <c r="AO8" s="245"/>
      <c r="AP8" s="243">
        <f>AP57</f>
        <v>900.1301354772135</v>
      </c>
      <c r="AQ8" s="244">
        <f>AQ57</f>
        <v>9.085999999999999</v>
      </c>
      <c r="AR8" s="245"/>
      <c r="AS8" s="243">
        <f>AS57</f>
        <v>907.7583569643086</v>
      </c>
      <c r="AT8" s="244">
        <f>AT57</f>
        <v>9.163</v>
      </c>
      <c r="AU8" s="245"/>
      <c r="AV8" s="243">
        <f>AV57</f>
        <v>914.4393935217422</v>
      </c>
      <c r="AW8" s="244">
        <f>AW57</f>
        <v>9.156</v>
      </c>
      <c r="AX8" s="245"/>
      <c r="AY8" s="243">
        <f>AY57</f>
        <v>920.7264958986186</v>
      </c>
      <c r="AZ8" s="244">
        <f>AZ57</f>
        <v>9.144</v>
      </c>
      <c r="BA8" s="245"/>
      <c r="BB8" s="243">
        <f>BB57</f>
        <v>896.512672431939</v>
      </c>
      <c r="BC8" s="244">
        <f>BC57</f>
        <v>9.072</v>
      </c>
      <c r="BD8" s="245"/>
      <c r="BE8" s="243">
        <f>BE57</f>
        <v>875.1671326121309</v>
      </c>
      <c r="BF8" s="244">
        <f>BF57</f>
        <v>8.856</v>
      </c>
      <c r="BG8" s="245"/>
      <c r="BH8" s="243">
        <f>BH57</f>
        <v>866.8660893488723</v>
      </c>
      <c r="BI8" s="244">
        <f>BI57</f>
        <v>8.771999999999998</v>
      </c>
      <c r="BJ8" s="245"/>
      <c r="BK8" s="243">
        <f>BK57</f>
        <v>869.2856330650062</v>
      </c>
      <c r="BL8" s="244">
        <f>BL57</f>
        <v>8.868</v>
      </c>
      <c r="BM8" s="245"/>
      <c r="BN8" s="243">
        <f>BN57</f>
        <v>886.9237038380227</v>
      </c>
      <c r="BO8" s="244">
        <f>BO57</f>
        <v>8.902000000000001</v>
      </c>
      <c r="BP8" s="245"/>
      <c r="BQ8" s="243">
        <f>BQ57</f>
        <v>858.6282273282496</v>
      </c>
      <c r="BR8" s="244">
        <f>BR57</f>
        <v>8.618</v>
      </c>
      <c r="BS8" s="245"/>
      <c r="BT8" s="243">
        <f>BT57</f>
        <v>843.4070350576583</v>
      </c>
      <c r="BU8" s="244">
        <f>BU57</f>
        <v>8.604</v>
      </c>
      <c r="BV8" s="245"/>
      <c r="BW8" s="243">
        <f>BW57</f>
        <v>815.862012178625</v>
      </c>
      <c r="BX8" s="244">
        <f>BX57</f>
        <v>8.323</v>
      </c>
      <c r="BY8" s="245"/>
      <c r="BZ8" s="243">
        <f>BZ57</f>
        <v>804.4730764555732</v>
      </c>
      <c r="CA8" s="244">
        <f>CA57</f>
        <v>8.273000000000001</v>
      </c>
      <c r="CB8" s="245"/>
    </row>
    <row r="9" spans="1:80" ht="13.5" customHeight="1" thickBot="1">
      <c r="A9" s="440"/>
      <c r="B9" s="398"/>
      <c r="C9" s="1" t="s">
        <v>16</v>
      </c>
      <c r="D9" s="72" t="s">
        <v>125</v>
      </c>
      <c r="E9" s="281"/>
      <c r="F9" s="282"/>
      <c r="G9" s="26"/>
      <c r="H9" s="27"/>
      <c r="I9" s="246">
        <f>I7+I8</f>
        <v>1297.4135439577772</v>
      </c>
      <c r="J9" s="247">
        <f>J7+J8</f>
        <v>12.710999999999999</v>
      </c>
      <c r="K9" s="248"/>
      <c r="L9" s="249">
        <f>L7+L8</f>
        <v>1198.3629734570602</v>
      </c>
      <c r="M9" s="247">
        <f>M7+M8</f>
        <v>11.828999999999999</v>
      </c>
      <c r="N9" s="248"/>
      <c r="O9" s="249">
        <f>O7+O8</f>
        <v>1171.1131637887659</v>
      </c>
      <c r="P9" s="247">
        <f>P7+P8</f>
        <v>11.647</v>
      </c>
      <c r="Q9" s="248"/>
      <c r="R9" s="249">
        <f>R7+R8</f>
        <v>1141.1174287866074</v>
      </c>
      <c r="S9" s="247">
        <f>S7+S8</f>
        <v>11.381</v>
      </c>
      <c r="T9" s="248"/>
      <c r="U9" s="246">
        <f>U7+U8</f>
        <v>1120.61010666595</v>
      </c>
      <c r="V9" s="247">
        <f>V7+V8</f>
        <v>11.241</v>
      </c>
      <c r="W9" s="248"/>
      <c r="X9" s="249">
        <f>X7+X8</f>
        <v>1106.8485838743309</v>
      </c>
      <c r="Y9" s="247">
        <f>Y7+Y8</f>
        <v>11.075999999999999</v>
      </c>
      <c r="Z9" s="248"/>
      <c r="AA9" s="249">
        <f>AA7+AA8</f>
        <v>1112.8200741069234</v>
      </c>
      <c r="AB9" s="247">
        <f>AB7+AB8</f>
        <v>11.071000000000002</v>
      </c>
      <c r="AC9" s="248"/>
      <c r="AD9" s="249">
        <f>AD7+AD8</f>
        <v>1126.3743549509932</v>
      </c>
      <c r="AE9" s="247">
        <f>AE7+AE8</f>
        <v>11.177</v>
      </c>
      <c r="AF9" s="248"/>
      <c r="AG9" s="246">
        <f>AG7+AG8</f>
        <v>1129.1443001304776</v>
      </c>
      <c r="AH9" s="247">
        <f>AH7+AH8</f>
        <v>11.191</v>
      </c>
      <c r="AI9" s="248"/>
      <c r="AJ9" s="249">
        <f>AJ7+AJ8</f>
        <v>1322.0437102396713</v>
      </c>
      <c r="AK9" s="247">
        <f>AK7+AK8</f>
        <v>12.797</v>
      </c>
      <c r="AL9" s="248"/>
      <c r="AM9" s="249">
        <f>AM7+AM8</f>
        <v>1415.3615952328432</v>
      </c>
      <c r="AN9" s="247">
        <f>AN7+AN8</f>
        <v>13.134999999999998</v>
      </c>
      <c r="AO9" s="248"/>
      <c r="AP9" s="249">
        <f>AP7+AP8</f>
        <v>1305.2941494001016</v>
      </c>
      <c r="AQ9" s="247">
        <f>AQ7+AQ8</f>
        <v>12.666999999999998</v>
      </c>
      <c r="AR9" s="248"/>
      <c r="AS9" s="246">
        <f>AS7+AS8</f>
        <v>1233.043623657496</v>
      </c>
      <c r="AT9" s="247">
        <f>AT7+AT8</f>
        <v>12.038</v>
      </c>
      <c r="AU9" s="248"/>
      <c r="AV9" s="249">
        <f>AV7+AV8</f>
        <v>1313.5610786802233</v>
      </c>
      <c r="AW9" s="247">
        <f>AW7+AW8</f>
        <v>13.032</v>
      </c>
      <c r="AX9" s="248"/>
      <c r="AY9" s="249">
        <f>AY7+AY8</f>
        <v>1251.5954132297632</v>
      </c>
      <c r="AZ9" s="247">
        <f>AZ7+AZ8</f>
        <v>12.645999999999999</v>
      </c>
      <c r="BA9" s="248"/>
      <c r="BB9" s="249">
        <f>BB7+BB8</f>
        <v>1172.3576151918785</v>
      </c>
      <c r="BC9" s="247">
        <f>BC7+BC8</f>
        <v>11.848999999999998</v>
      </c>
      <c r="BD9" s="248"/>
      <c r="BE9" s="246">
        <f>BE7+BE8</f>
        <v>1172.3179908132954</v>
      </c>
      <c r="BF9" s="247">
        <f>BF7+BF8</f>
        <v>11.838999999999999</v>
      </c>
      <c r="BG9" s="248"/>
      <c r="BH9" s="249">
        <f>BH7+BH8</f>
        <v>1160.6246897453332</v>
      </c>
      <c r="BI9" s="247">
        <f>BI7+BI8</f>
        <v>11.752999999999998</v>
      </c>
      <c r="BJ9" s="248"/>
      <c r="BK9" s="249">
        <f>BK7+BK8</f>
        <v>1140.7266380599742</v>
      </c>
      <c r="BL9" s="247">
        <f>BL7+BL8</f>
        <v>11.741</v>
      </c>
      <c r="BM9" s="248"/>
      <c r="BN9" s="249">
        <f>BN7+BN8</f>
        <v>1098.0041875848253</v>
      </c>
      <c r="BO9" s="247">
        <f>BO7+BO8</f>
        <v>10.942</v>
      </c>
      <c r="BP9" s="248"/>
      <c r="BQ9" s="246">
        <f>BQ7+BQ8</f>
        <v>1201.6625111365884</v>
      </c>
      <c r="BR9" s="247">
        <f>BR7+BR8</f>
        <v>11.870000000000001</v>
      </c>
      <c r="BS9" s="248"/>
      <c r="BT9" s="249">
        <f>BT7+BT8</f>
        <v>1311.777132515888</v>
      </c>
      <c r="BU9" s="247">
        <f>BU7+BU8</f>
        <v>13.03</v>
      </c>
      <c r="BV9" s="248"/>
      <c r="BW9" s="249">
        <f>BW7+BW8</f>
        <v>1282.2672971026273</v>
      </c>
      <c r="BX9" s="247">
        <f>BX7+BX8</f>
        <v>12.665</v>
      </c>
      <c r="BY9" s="248"/>
      <c r="BZ9" s="249">
        <f>BZ7+BZ8</f>
        <v>1270.4802358941736</v>
      </c>
      <c r="CA9" s="247">
        <f>CA7+CA8</f>
        <v>12.646</v>
      </c>
      <c r="CB9" s="248"/>
    </row>
    <row r="10" spans="1:80" ht="14.25" customHeight="1" thickBot="1">
      <c r="A10" s="440"/>
      <c r="B10" s="398"/>
      <c r="C10" s="91"/>
      <c r="D10" s="90" t="s">
        <v>17</v>
      </c>
      <c r="E10" s="410"/>
      <c r="F10" s="388"/>
      <c r="G10" s="391"/>
      <c r="H10" s="392"/>
      <c r="I10" s="434">
        <v>11</v>
      </c>
      <c r="J10" s="435"/>
      <c r="K10" s="406"/>
      <c r="L10" s="422">
        <v>11</v>
      </c>
      <c r="M10" s="423"/>
      <c r="N10" s="424"/>
      <c r="O10" s="434">
        <v>11</v>
      </c>
      <c r="P10" s="435"/>
      <c r="Q10" s="406"/>
      <c r="R10" s="434">
        <v>10</v>
      </c>
      <c r="S10" s="435"/>
      <c r="T10" s="406"/>
      <c r="U10" s="434">
        <v>10</v>
      </c>
      <c r="V10" s="435"/>
      <c r="W10" s="406"/>
      <c r="X10" s="422">
        <v>10</v>
      </c>
      <c r="Y10" s="423"/>
      <c r="Z10" s="424"/>
      <c r="AA10" s="422">
        <v>10</v>
      </c>
      <c r="AB10" s="423"/>
      <c r="AC10" s="424"/>
      <c r="AD10" s="422">
        <v>10</v>
      </c>
      <c r="AE10" s="423"/>
      <c r="AF10" s="424"/>
      <c r="AG10" s="422">
        <v>10</v>
      </c>
      <c r="AH10" s="423"/>
      <c r="AI10" s="424"/>
      <c r="AJ10" s="422">
        <v>10</v>
      </c>
      <c r="AK10" s="423"/>
      <c r="AL10" s="424"/>
      <c r="AM10" s="422">
        <v>10</v>
      </c>
      <c r="AN10" s="423"/>
      <c r="AO10" s="424"/>
      <c r="AP10" s="422">
        <v>10</v>
      </c>
      <c r="AQ10" s="423"/>
      <c r="AR10" s="424"/>
      <c r="AS10" s="422">
        <v>10</v>
      </c>
      <c r="AT10" s="423"/>
      <c r="AU10" s="424"/>
      <c r="AV10" s="422">
        <v>10</v>
      </c>
      <c r="AW10" s="423"/>
      <c r="AX10" s="424"/>
      <c r="AY10" s="422">
        <v>10</v>
      </c>
      <c r="AZ10" s="423"/>
      <c r="BA10" s="424"/>
      <c r="BB10" s="422">
        <v>10</v>
      </c>
      <c r="BC10" s="423"/>
      <c r="BD10" s="424"/>
      <c r="BE10" s="422">
        <v>10</v>
      </c>
      <c r="BF10" s="423"/>
      <c r="BG10" s="424"/>
      <c r="BH10" s="422">
        <v>10</v>
      </c>
      <c r="BI10" s="423"/>
      <c r="BJ10" s="424"/>
      <c r="BK10" s="422">
        <v>10</v>
      </c>
      <c r="BL10" s="423"/>
      <c r="BM10" s="424"/>
      <c r="BN10" s="422">
        <v>10</v>
      </c>
      <c r="BO10" s="423"/>
      <c r="BP10" s="424"/>
      <c r="BQ10" s="422">
        <v>10</v>
      </c>
      <c r="BR10" s="423"/>
      <c r="BS10" s="424"/>
      <c r="BT10" s="422">
        <v>10</v>
      </c>
      <c r="BU10" s="423"/>
      <c r="BV10" s="424"/>
      <c r="BW10" s="422">
        <v>10</v>
      </c>
      <c r="BX10" s="423"/>
      <c r="BY10" s="424"/>
      <c r="BZ10" s="422">
        <v>10</v>
      </c>
      <c r="CA10" s="423"/>
      <c r="CB10" s="424"/>
    </row>
    <row r="11" spans="1:80" ht="14.25" customHeight="1">
      <c r="A11" s="440"/>
      <c r="B11" s="398"/>
      <c r="C11" s="73"/>
      <c r="D11" s="87" t="s">
        <v>10</v>
      </c>
      <c r="E11" s="400"/>
      <c r="F11" s="401"/>
      <c r="G11" s="94" t="s">
        <v>11</v>
      </c>
      <c r="H11" s="74">
        <v>0.04636</v>
      </c>
      <c r="I11" s="250"/>
      <c r="J11" s="251"/>
      <c r="K11" s="252"/>
      <c r="L11" s="244"/>
      <c r="M11" s="254"/>
      <c r="N11" s="255"/>
      <c r="O11" s="250"/>
      <c r="P11" s="251"/>
      <c r="Q11" s="252"/>
      <c r="R11" s="250"/>
      <c r="S11" s="251"/>
      <c r="T11" s="252"/>
      <c r="U11" s="250"/>
      <c r="V11" s="251"/>
      <c r="W11" s="252"/>
      <c r="X11" s="244"/>
      <c r="Y11" s="254"/>
      <c r="Z11" s="255"/>
      <c r="AA11" s="411"/>
      <c r="AB11" s="254"/>
      <c r="AC11" s="245"/>
      <c r="AD11" s="411"/>
      <c r="AE11" s="254"/>
      <c r="AF11" s="245"/>
      <c r="AG11" s="411"/>
      <c r="AH11" s="254"/>
      <c r="AI11" s="245"/>
      <c r="AJ11" s="244"/>
      <c r="AK11" s="254"/>
      <c r="AL11" s="255"/>
      <c r="AM11" s="411"/>
      <c r="AN11" s="254"/>
      <c r="AO11" s="245"/>
      <c r="AP11" s="411"/>
      <c r="AQ11" s="254"/>
      <c r="AR11" s="245"/>
      <c r="AS11" s="411"/>
      <c r="AT11" s="254"/>
      <c r="AU11" s="245"/>
      <c r="AV11" s="244"/>
      <c r="AW11" s="254"/>
      <c r="AX11" s="255"/>
      <c r="AY11" s="411"/>
      <c r="AZ11" s="254"/>
      <c r="BA11" s="245"/>
      <c r="BB11" s="411"/>
      <c r="BC11" s="254"/>
      <c r="BD11" s="245"/>
      <c r="BE11" s="411"/>
      <c r="BF11" s="254"/>
      <c r="BG11" s="245"/>
      <c r="BH11" s="244"/>
      <c r="BI11" s="254"/>
      <c r="BJ11" s="255"/>
      <c r="BK11" s="411"/>
      <c r="BL11" s="254"/>
      <c r="BM11" s="245"/>
      <c r="BN11" s="411"/>
      <c r="BO11" s="254"/>
      <c r="BP11" s="245"/>
      <c r="BQ11" s="411"/>
      <c r="BR11" s="254"/>
      <c r="BS11" s="245"/>
      <c r="BT11" s="244"/>
      <c r="BU11" s="254"/>
      <c r="BV11" s="255"/>
      <c r="BW11" s="411"/>
      <c r="BX11" s="254"/>
      <c r="BY11" s="245"/>
      <c r="BZ11" s="411"/>
      <c r="CA11" s="254"/>
      <c r="CB11" s="245"/>
    </row>
    <row r="12" spans="1:80" ht="13.5" customHeight="1">
      <c r="A12" s="440"/>
      <c r="B12" s="398"/>
      <c r="C12" s="1" t="s">
        <v>18</v>
      </c>
      <c r="D12" s="20" t="s">
        <v>19</v>
      </c>
      <c r="E12" s="384" t="s">
        <v>114</v>
      </c>
      <c r="F12" s="389"/>
      <c r="G12" s="22" t="s">
        <v>14</v>
      </c>
      <c r="H12" s="23">
        <v>0.144</v>
      </c>
      <c r="I12" s="256">
        <f>I48</f>
        <v>508.5337689404608</v>
      </c>
      <c r="J12" s="257">
        <f>J48</f>
        <v>4.514</v>
      </c>
      <c r="K12" s="242"/>
      <c r="L12" s="256">
        <f>L48</f>
        <v>514.7427202854454</v>
      </c>
      <c r="M12" s="257">
        <f>M48</f>
        <v>4.718</v>
      </c>
      <c r="N12" s="242"/>
      <c r="O12" s="256">
        <f>O48</f>
        <v>494.6730469046383</v>
      </c>
      <c r="P12" s="257">
        <f>P48</f>
        <v>4.641999999999999</v>
      </c>
      <c r="Q12" s="242"/>
      <c r="R12" s="256">
        <f>R48</f>
        <v>433.3403317237035</v>
      </c>
      <c r="S12" s="257">
        <f>S48</f>
        <v>4.127999999999999</v>
      </c>
      <c r="T12" s="242"/>
      <c r="U12" s="256">
        <f>U48</f>
        <v>450.31987470468</v>
      </c>
      <c r="V12" s="257">
        <f>V48</f>
        <v>4.2410000000000005</v>
      </c>
      <c r="W12" s="242"/>
      <c r="X12" s="256">
        <f>X48</f>
        <v>430.14798513703204</v>
      </c>
      <c r="Y12" s="257">
        <f>Y48</f>
        <v>4.111</v>
      </c>
      <c r="Z12" s="242"/>
      <c r="AA12" s="256">
        <f>AA48</f>
        <v>403.5362189277111</v>
      </c>
      <c r="AB12" s="257">
        <f>AB48</f>
        <v>3.9</v>
      </c>
      <c r="AC12" s="242"/>
      <c r="AD12" s="256">
        <f>AD48</f>
        <v>413.06267078038115</v>
      </c>
      <c r="AE12" s="257">
        <f>AE48</f>
        <v>3.8589999999999995</v>
      </c>
      <c r="AF12" s="242"/>
      <c r="AG12" s="256">
        <f>AG48</f>
        <v>444.39516345599094</v>
      </c>
      <c r="AH12" s="257">
        <f>AH48</f>
        <v>4.103999999999999</v>
      </c>
      <c r="AI12" s="242"/>
      <c r="AJ12" s="256">
        <f>AJ48</f>
        <v>460.76439138284394</v>
      </c>
      <c r="AK12" s="257">
        <f>AK48</f>
        <v>4.651000000000001</v>
      </c>
      <c r="AL12" s="242"/>
      <c r="AM12" s="256">
        <f>AM48</f>
        <v>496.0493142632192</v>
      </c>
      <c r="AN12" s="257">
        <f>AN48</f>
        <v>4.874</v>
      </c>
      <c r="AO12" s="242"/>
      <c r="AP12" s="256">
        <f>AP48</f>
        <v>482.3115489638933</v>
      </c>
      <c r="AQ12" s="257">
        <f>AQ48</f>
        <v>4.526000000000001</v>
      </c>
      <c r="AR12" s="242"/>
      <c r="AS12" s="256">
        <f>AS48</f>
        <v>465.1162790697674</v>
      </c>
      <c r="AT12" s="257">
        <f>AT48</f>
        <v>4.33</v>
      </c>
      <c r="AU12" s="242"/>
      <c r="AV12" s="256">
        <f>AV48</f>
        <v>481.96710455519957</v>
      </c>
      <c r="AW12" s="257">
        <f>AW48</f>
        <v>4.658</v>
      </c>
      <c r="AX12" s="242"/>
      <c r="AY12" s="256">
        <f>AY48</f>
        <v>475.9893127806411</v>
      </c>
      <c r="AZ12" s="257">
        <f>AZ48</f>
        <v>4.498</v>
      </c>
      <c r="BA12" s="242"/>
      <c r="BB12" s="256">
        <f>BB48</f>
        <v>440.2683619326694</v>
      </c>
      <c r="BC12" s="257">
        <f>BC48</f>
        <v>4.254999999999999</v>
      </c>
      <c r="BD12" s="242"/>
      <c r="BE12" s="256">
        <f>BE48</f>
        <v>413.9867722896851</v>
      </c>
      <c r="BF12" s="257">
        <f>BF48</f>
        <v>4.001</v>
      </c>
      <c r="BG12" s="242"/>
      <c r="BH12" s="256">
        <f>BH48</f>
        <v>406.8725731543284</v>
      </c>
      <c r="BI12" s="257">
        <f>BI48</f>
        <v>4.008000000000001</v>
      </c>
      <c r="BJ12" s="242"/>
      <c r="BK12" s="256">
        <f>BK48</f>
        <v>382.7397593290386</v>
      </c>
      <c r="BL12" s="257">
        <f>BL48</f>
        <v>3.9359999999999995</v>
      </c>
      <c r="BM12" s="242"/>
      <c r="BN12" s="256">
        <f>BN48</f>
        <v>335.4457402997102</v>
      </c>
      <c r="BO12" s="257">
        <f>BO48</f>
        <v>3.35</v>
      </c>
      <c r="BP12" s="242"/>
      <c r="BQ12" s="256">
        <f>BQ48</f>
        <v>384.8071583102282</v>
      </c>
      <c r="BR12" s="257">
        <f>BR48</f>
        <v>3.689</v>
      </c>
      <c r="BS12" s="242"/>
      <c r="BT12" s="256">
        <f>BT48</f>
        <v>467.3118731078949</v>
      </c>
      <c r="BU12" s="257">
        <f>BU48</f>
        <v>4.4159999999999995</v>
      </c>
      <c r="BV12" s="242"/>
      <c r="BW12" s="256">
        <f>BW48</f>
        <v>488.15889280949256</v>
      </c>
      <c r="BX12" s="257">
        <f>BX48</f>
        <v>4.6129999999999995</v>
      </c>
      <c r="BY12" s="242"/>
      <c r="BZ12" s="256">
        <f>BZ48</f>
        <v>464.3376467856838</v>
      </c>
      <c r="CA12" s="257">
        <f>CA48</f>
        <v>4.56</v>
      </c>
      <c r="CB12" s="242"/>
    </row>
    <row r="13" spans="1:80" ht="13.5" customHeight="1">
      <c r="A13" s="440"/>
      <c r="B13" s="398"/>
      <c r="C13" s="71">
        <v>40</v>
      </c>
      <c r="D13" s="20" t="s">
        <v>20</v>
      </c>
      <c r="E13" s="402" t="s">
        <v>124</v>
      </c>
      <c r="F13" s="390"/>
      <c r="G13" s="92"/>
      <c r="H13" s="88"/>
      <c r="I13" s="258">
        <f>I68</f>
        <v>877.6816020662131</v>
      </c>
      <c r="J13" s="254">
        <f>J68</f>
        <v>8.414</v>
      </c>
      <c r="K13" s="245"/>
      <c r="L13" s="258">
        <f>L68</f>
        <v>859.4286754906587</v>
      </c>
      <c r="M13" s="254">
        <f>M68</f>
        <v>8.306000000000001</v>
      </c>
      <c r="N13" s="245"/>
      <c r="O13" s="258">
        <f>O68</f>
        <v>862.6606666374593</v>
      </c>
      <c r="P13" s="254">
        <f>P68</f>
        <v>8.27</v>
      </c>
      <c r="Q13" s="245"/>
      <c r="R13" s="258">
        <f>R68</f>
        <v>859.2380625091791</v>
      </c>
      <c r="S13" s="254">
        <f>S68</f>
        <v>8.261</v>
      </c>
      <c r="T13" s="245"/>
      <c r="U13" s="258">
        <f>U68</f>
        <v>858.9260283501756</v>
      </c>
      <c r="V13" s="254">
        <f>V68</f>
        <v>8.258</v>
      </c>
      <c r="W13" s="245"/>
      <c r="X13" s="258">
        <f>X68</f>
        <v>864.6836364248245</v>
      </c>
      <c r="Y13" s="254">
        <f>Y68</f>
        <v>8.222</v>
      </c>
      <c r="Z13" s="245"/>
      <c r="AA13" s="258">
        <f>AA68</f>
        <v>863.6186753969664</v>
      </c>
      <c r="AB13" s="254">
        <f>AB68</f>
        <v>8.166999999999998</v>
      </c>
      <c r="AC13" s="245"/>
      <c r="AD13" s="258">
        <f>AD68</f>
        <v>901.8827309063179</v>
      </c>
      <c r="AE13" s="254">
        <f>AE68</f>
        <v>8.671</v>
      </c>
      <c r="AF13" s="245"/>
      <c r="AG13" s="258">
        <f>AG68</f>
        <v>989.0086391241126</v>
      </c>
      <c r="AH13" s="254">
        <f>AH68</f>
        <v>9.249999999999998</v>
      </c>
      <c r="AI13" s="245"/>
      <c r="AJ13" s="258">
        <f>AJ68</f>
        <v>1028.2482251304423</v>
      </c>
      <c r="AK13" s="254">
        <f>AK68</f>
        <v>9.617</v>
      </c>
      <c r="AL13" s="245"/>
      <c r="AM13" s="258">
        <f>AM68</f>
        <v>925.879800018731</v>
      </c>
      <c r="AN13" s="254">
        <f>AN68</f>
        <v>9.293</v>
      </c>
      <c r="AO13" s="245"/>
      <c r="AP13" s="258">
        <f>AP68</f>
        <v>926.8373738521015</v>
      </c>
      <c r="AQ13" s="254">
        <f>AQ68</f>
        <v>8.812999999999999</v>
      </c>
      <c r="AR13" s="245"/>
      <c r="AS13" s="258">
        <f>AS68</f>
        <v>943.8744389336899</v>
      </c>
      <c r="AT13" s="254">
        <f>AT68</f>
        <v>8.974999999999998</v>
      </c>
      <c r="AU13" s="245"/>
      <c r="AV13" s="258">
        <f>AV68</f>
        <v>880.4476264678281</v>
      </c>
      <c r="AW13" s="254">
        <f>AW68</f>
        <v>8.837</v>
      </c>
      <c r="AX13" s="245"/>
      <c r="AY13" s="258">
        <f>AY68</f>
        <v>928.651794702603</v>
      </c>
      <c r="AZ13" s="254">
        <f>AZ68</f>
        <v>8.781999999999998</v>
      </c>
      <c r="BA13" s="245"/>
      <c r="BB13" s="258">
        <f>BB68</f>
        <v>928.1712428363701</v>
      </c>
      <c r="BC13" s="254">
        <f>BC68</f>
        <v>8.681</v>
      </c>
      <c r="BD13" s="245"/>
      <c r="BE13" s="258">
        <f>BE68</f>
        <v>891.4977332991191</v>
      </c>
      <c r="BF13" s="254">
        <f>BF68</f>
        <v>8.337999999999997</v>
      </c>
      <c r="BG13" s="245"/>
      <c r="BH13" s="258">
        <f>BH68</f>
        <v>918.597711290448</v>
      </c>
      <c r="BI13" s="254">
        <f>BI68</f>
        <v>8.495999999999999</v>
      </c>
      <c r="BJ13" s="245"/>
      <c r="BK13" s="258">
        <f>BK68</f>
        <v>901.2817762297186</v>
      </c>
      <c r="BL13" s="254">
        <f>BL68</f>
        <v>8.57</v>
      </c>
      <c r="BM13" s="245"/>
      <c r="BN13" s="258">
        <f>BN68</f>
        <v>898.3406038833291</v>
      </c>
      <c r="BO13" s="254">
        <f>BO68</f>
        <v>8.402</v>
      </c>
      <c r="BP13" s="245"/>
      <c r="BQ13" s="258">
        <f>BQ68</f>
        <v>903.2589171157299</v>
      </c>
      <c r="BR13" s="254">
        <f>BR68</f>
        <v>8.447999999999999</v>
      </c>
      <c r="BS13" s="245"/>
      <c r="BT13" s="258">
        <f>BT68</f>
        <v>920.4730134291336</v>
      </c>
      <c r="BU13" s="254">
        <f>BU68</f>
        <v>8.608999999999998</v>
      </c>
      <c r="BV13" s="245"/>
      <c r="BW13" s="258">
        <f>BW68</f>
        <v>914.0578222564366</v>
      </c>
      <c r="BX13" s="254">
        <f>BX68</f>
        <v>8.549</v>
      </c>
      <c r="BY13" s="245"/>
      <c r="BZ13" s="258">
        <f>BZ68</f>
        <v>883.2101408004073</v>
      </c>
      <c r="CA13" s="254">
        <f>CA68</f>
        <v>8.466999999999999</v>
      </c>
      <c r="CB13" s="245"/>
    </row>
    <row r="14" spans="1:80" ht="14.25" customHeight="1" thickBot="1">
      <c r="A14" s="440"/>
      <c r="B14" s="398"/>
      <c r="C14" s="1" t="s">
        <v>16</v>
      </c>
      <c r="D14" s="72" t="s">
        <v>125</v>
      </c>
      <c r="E14" s="301"/>
      <c r="F14" s="302"/>
      <c r="G14" s="26"/>
      <c r="H14" s="28"/>
      <c r="I14" s="249">
        <f>I12+I13</f>
        <v>1386.2153710066739</v>
      </c>
      <c r="J14" s="259">
        <f>J12+J13</f>
        <v>12.928</v>
      </c>
      <c r="K14" s="248"/>
      <c r="L14" s="246">
        <f>L12+L13</f>
        <v>1374.1713957761042</v>
      </c>
      <c r="M14" s="259">
        <f>M12+M13</f>
        <v>13.024000000000001</v>
      </c>
      <c r="N14" s="260"/>
      <c r="O14" s="249">
        <f>O12+O13</f>
        <v>1357.3337135420975</v>
      </c>
      <c r="P14" s="259">
        <f>P12+P13</f>
        <v>12.911999999999999</v>
      </c>
      <c r="Q14" s="248"/>
      <c r="R14" s="249">
        <f>R12+R13</f>
        <v>1292.5783942328826</v>
      </c>
      <c r="S14" s="259">
        <f>S12+S13</f>
        <v>12.389</v>
      </c>
      <c r="T14" s="248"/>
      <c r="U14" s="249">
        <f>U12+U13</f>
        <v>1309.2459030548555</v>
      </c>
      <c r="V14" s="259">
        <f>V12+V13</f>
        <v>12.498999999999999</v>
      </c>
      <c r="W14" s="248"/>
      <c r="X14" s="246">
        <f>X12+X13</f>
        <v>1294.8316215618565</v>
      </c>
      <c r="Y14" s="259">
        <f>Y12+Y13</f>
        <v>12.332999999999998</v>
      </c>
      <c r="Z14" s="260"/>
      <c r="AA14" s="249">
        <f>AA12+AA13</f>
        <v>1267.1548943246776</v>
      </c>
      <c r="AB14" s="259">
        <f>AB12+AB13</f>
        <v>12.066999999999998</v>
      </c>
      <c r="AC14" s="248"/>
      <c r="AD14" s="249">
        <f>AD12+AD13</f>
        <v>1314.945401686699</v>
      </c>
      <c r="AE14" s="259">
        <f>AE12+AE13</f>
        <v>12.53</v>
      </c>
      <c r="AF14" s="248"/>
      <c r="AG14" s="249">
        <f>AG12+AG13</f>
        <v>1433.4038025801035</v>
      </c>
      <c r="AH14" s="259">
        <f>AH12+AH13</f>
        <v>13.353999999999997</v>
      </c>
      <c r="AI14" s="248"/>
      <c r="AJ14" s="246">
        <f>AJ12+AJ13</f>
        <v>1489.0126165132863</v>
      </c>
      <c r="AK14" s="259">
        <f>AK12+AK13</f>
        <v>14.268</v>
      </c>
      <c r="AL14" s="260"/>
      <c r="AM14" s="249">
        <f>AM12+AM13</f>
        <v>1421.9291142819502</v>
      </c>
      <c r="AN14" s="259">
        <f>AN12+AN13</f>
        <v>14.166999999999998</v>
      </c>
      <c r="AO14" s="248"/>
      <c r="AP14" s="249">
        <f>AP12+AP13</f>
        <v>1409.1489228159949</v>
      </c>
      <c r="AQ14" s="259">
        <f>AQ12+AQ13</f>
        <v>13.338999999999999</v>
      </c>
      <c r="AR14" s="248"/>
      <c r="AS14" s="249">
        <f>AS12+AS13</f>
        <v>1408.9907180034575</v>
      </c>
      <c r="AT14" s="259">
        <f>AT12+AT13</f>
        <v>13.304999999999998</v>
      </c>
      <c r="AU14" s="248"/>
      <c r="AV14" s="246">
        <f>AV12+AV13</f>
        <v>1362.4147310230276</v>
      </c>
      <c r="AW14" s="259">
        <f>AW12+AW13</f>
        <v>13.495000000000001</v>
      </c>
      <c r="AX14" s="260"/>
      <c r="AY14" s="249">
        <f>AY12+AY13</f>
        <v>1404.641107483244</v>
      </c>
      <c r="AZ14" s="259">
        <f>AZ12+AZ13</f>
        <v>13.279999999999998</v>
      </c>
      <c r="BA14" s="248"/>
      <c r="BB14" s="249">
        <f>BB12+BB13</f>
        <v>1368.4396047690395</v>
      </c>
      <c r="BC14" s="259">
        <f>BC12+BC13</f>
        <v>12.935999999999998</v>
      </c>
      <c r="BD14" s="248"/>
      <c r="BE14" s="249">
        <f>BE12+BE13</f>
        <v>1305.4845055888043</v>
      </c>
      <c r="BF14" s="259">
        <f>BF12+BF13</f>
        <v>12.338999999999999</v>
      </c>
      <c r="BG14" s="248"/>
      <c r="BH14" s="246">
        <f>BH12+BH13</f>
        <v>1325.4702844447766</v>
      </c>
      <c r="BI14" s="259">
        <f>BI12+BI13</f>
        <v>12.504</v>
      </c>
      <c r="BJ14" s="260"/>
      <c r="BK14" s="249">
        <f>BK12+BK13</f>
        <v>1284.0215355587573</v>
      </c>
      <c r="BL14" s="259">
        <f>BL12+BL13</f>
        <v>12.506</v>
      </c>
      <c r="BM14" s="248"/>
      <c r="BN14" s="249">
        <f>BN12+BN13</f>
        <v>1233.7863441830393</v>
      </c>
      <c r="BO14" s="259">
        <f>BO12+BO13</f>
        <v>11.751999999999999</v>
      </c>
      <c r="BP14" s="248"/>
      <c r="BQ14" s="249">
        <f>BQ12+BQ13</f>
        <v>1288.0660754259582</v>
      </c>
      <c r="BR14" s="259">
        <f>BR12+BR13</f>
        <v>12.136999999999999</v>
      </c>
      <c r="BS14" s="248"/>
      <c r="BT14" s="246">
        <f>BT12+BT13</f>
        <v>1387.7848865370286</v>
      </c>
      <c r="BU14" s="259">
        <f>BU12+BU13</f>
        <v>13.024999999999999</v>
      </c>
      <c r="BV14" s="260"/>
      <c r="BW14" s="249">
        <f>BW12+BW13</f>
        <v>1402.216715065929</v>
      </c>
      <c r="BX14" s="259">
        <f>BX12+BX13</f>
        <v>13.161999999999999</v>
      </c>
      <c r="BY14" s="248"/>
      <c r="BZ14" s="249">
        <f>BZ12+BZ13</f>
        <v>1347.547787586091</v>
      </c>
      <c r="CA14" s="259">
        <f>CA12+CA13</f>
        <v>13.026999999999997</v>
      </c>
      <c r="CB14" s="248"/>
    </row>
    <row r="15" spans="1:80" ht="12.75" customHeight="1" thickBot="1">
      <c r="A15" s="440"/>
      <c r="B15" s="398"/>
      <c r="C15" s="91"/>
      <c r="D15" s="90" t="s">
        <v>17</v>
      </c>
      <c r="E15" s="391"/>
      <c r="F15" s="392"/>
      <c r="G15" s="391"/>
      <c r="H15" s="392"/>
      <c r="I15" s="434">
        <v>11</v>
      </c>
      <c r="J15" s="435"/>
      <c r="K15" s="406"/>
      <c r="L15" s="422">
        <v>11</v>
      </c>
      <c r="M15" s="423"/>
      <c r="N15" s="424"/>
      <c r="O15" s="434">
        <v>11</v>
      </c>
      <c r="P15" s="435"/>
      <c r="Q15" s="406"/>
      <c r="R15" s="434">
        <v>10</v>
      </c>
      <c r="S15" s="435"/>
      <c r="T15" s="406"/>
      <c r="U15" s="422">
        <v>10</v>
      </c>
      <c r="V15" s="423"/>
      <c r="W15" s="424"/>
      <c r="X15" s="422">
        <v>10</v>
      </c>
      <c r="Y15" s="423"/>
      <c r="Z15" s="424"/>
      <c r="AA15" s="422">
        <v>10</v>
      </c>
      <c r="AB15" s="423"/>
      <c r="AC15" s="424"/>
      <c r="AD15" s="422">
        <v>10</v>
      </c>
      <c r="AE15" s="423"/>
      <c r="AF15" s="424"/>
      <c r="AG15" s="422">
        <v>10</v>
      </c>
      <c r="AH15" s="423"/>
      <c r="AI15" s="424"/>
      <c r="AJ15" s="422">
        <v>10</v>
      </c>
      <c r="AK15" s="423"/>
      <c r="AL15" s="424"/>
      <c r="AM15" s="422">
        <v>10</v>
      </c>
      <c r="AN15" s="423"/>
      <c r="AO15" s="424"/>
      <c r="AP15" s="422">
        <v>10</v>
      </c>
      <c r="AQ15" s="423"/>
      <c r="AR15" s="424"/>
      <c r="AS15" s="422">
        <v>10</v>
      </c>
      <c r="AT15" s="423"/>
      <c r="AU15" s="424"/>
      <c r="AV15" s="422">
        <v>10</v>
      </c>
      <c r="AW15" s="423"/>
      <c r="AX15" s="424"/>
      <c r="AY15" s="422">
        <v>10</v>
      </c>
      <c r="AZ15" s="423"/>
      <c r="BA15" s="424"/>
      <c r="BB15" s="422">
        <v>10</v>
      </c>
      <c r="BC15" s="423"/>
      <c r="BD15" s="424"/>
      <c r="BE15" s="422">
        <v>10</v>
      </c>
      <c r="BF15" s="423"/>
      <c r="BG15" s="424"/>
      <c r="BH15" s="422">
        <v>10</v>
      </c>
      <c r="BI15" s="423"/>
      <c r="BJ15" s="424"/>
      <c r="BK15" s="422">
        <v>10</v>
      </c>
      <c r="BL15" s="423"/>
      <c r="BM15" s="424"/>
      <c r="BN15" s="422">
        <v>10</v>
      </c>
      <c r="BO15" s="423"/>
      <c r="BP15" s="424"/>
      <c r="BQ15" s="422">
        <v>10</v>
      </c>
      <c r="BR15" s="423"/>
      <c r="BS15" s="424"/>
      <c r="BT15" s="422">
        <v>10</v>
      </c>
      <c r="BU15" s="423"/>
      <c r="BV15" s="424"/>
      <c r="BW15" s="422">
        <v>10</v>
      </c>
      <c r="BX15" s="423"/>
      <c r="BY15" s="424"/>
      <c r="BZ15" s="422">
        <v>10</v>
      </c>
      <c r="CA15" s="423"/>
      <c r="CB15" s="424"/>
    </row>
    <row r="16" spans="1:80" ht="12" customHeight="1">
      <c r="A16" s="440"/>
      <c r="B16" s="398"/>
      <c r="C16" s="13"/>
      <c r="D16" s="14"/>
      <c r="E16" s="400"/>
      <c r="F16" s="303"/>
      <c r="G16" s="17" t="s">
        <v>11</v>
      </c>
      <c r="H16" s="16"/>
      <c r="I16" s="250"/>
      <c r="J16" s="251"/>
      <c r="K16" s="252"/>
      <c r="L16" s="261"/>
      <c r="M16" s="251"/>
      <c r="N16" s="262"/>
      <c r="O16" s="250"/>
      <c r="P16" s="251"/>
      <c r="Q16" s="252"/>
      <c r="R16" s="250"/>
      <c r="S16" s="262"/>
      <c r="T16" s="252"/>
      <c r="U16" s="250"/>
      <c r="V16" s="251"/>
      <c r="W16" s="252"/>
      <c r="X16" s="261"/>
      <c r="Y16" s="251"/>
      <c r="Z16" s="262"/>
      <c r="AA16" s="250"/>
      <c r="AB16" s="251"/>
      <c r="AC16" s="252"/>
      <c r="AD16" s="250"/>
      <c r="AE16" s="262"/>
      <c r="AF16" s="252"/>
      <c r="AG16" s="250"/>
      <c r="AH16" s="251"/>
      <c r="AI16" s="252"/>
      <c r="AJ16" s="261"/>
      <c r="AK16" s="251"/>
      <c r="AL16" s="262"/>
      <c r="AM16" s="250"/>
      <c r="AN16" s="251"/>
      <c r="AO16" s="252"/>
      <c r="AP16" s="250"/>
      <c r="AQ16" s="262"/>
      <c r="AR16" s="252"/>
      <c r="AS16" s="250"/>
      <c r="AT16" s="251"/>
      <c r="AU16" s="252"/>
      <c r="AV16" s="261"/>
      <c r="AW16" s="251"/>
      <c r="AX16" s="262"/>
      <c r="AY16" s="250"/>
      <c r="AZ16" s="251"/>
      <c r="BA16" s="252"/>
      <c r="BB16" s="250"/>
      <c r="BC16" s="262"/>
      <c r="BD16" s="252"/>
      <c r="BE16" s="250"/>
      <c r="BF16" s="251"/>
      <c r="BG16" s="252"/>
      <c r="BH16" s="261"/>
      <c r="BI16" s="251"/>
      <c r="BJ16" s="262"/>
      <c r="BK16" s="250"/>
      <c r="BL16" s="251"/>
      <c r="BM16" s="252"/>
      <c r="BN16" s="250"/>
      <c r="BO16" s="262"/>
      <c r="BP16" s="252"/>
      <c r="BQ16" s="250"/>
      <c r="BR16" s="251"/>
      <c r="BS16" s="252"/>
      <c r="BT16" s="261"/>
      <c r="BU16" s="251"/>
      <c r="BV16" s="262"/>
      <c r="BW16" s="250"/>
      <c r="BX16" s="251"/>
      <c r="BY16" s="252"/>
      <c r="BZ16" s="250"/>
      <c r="CA16" s="262"/>
      <c r="CB16" s="252"/>
    </row>
    <row r="17" spans="1:80" ht="12.75" customHeight="1" thickBot="1">
      <c r="A17" s="440"/>
      <c r="B17" s="398"/>
      <c r="C17" s="19" t="s">
        <v>21</v>
      </c>
      <c r="D17" s="20"/>
      <c r="E17" s="402"/>
      <c r="F17" s="403"/>
      <c r="G17" s="22" t="s">
        <v>14</v>
      </c>
      <c r="H17" s="21"/>
      <c r="I17" s="263"/>
      <c r="J17" s="264"/>
      <c r="K17" s="265"/>
      <c r="L17" s="266"/>
      <c r="M17" s="264"/>
      <c r="N17" s="267"/>
      <c r="O17" s="263"/>
      <c r="P17" s="264"/>
      <c r="Q17" s="265"/>
      <c r="R17" s="263"/>
      <c r="S17" s="267"/>
      <c r="T17" s="265"/>
      <c r="U17" s="263"/>
      <c r="V17" s="264"/>
      <c r="W17" s="265"/>
      <c r="X17" s="266"/>
      <c r="Y17" s="264"/>
      <c r="Z17" s="267"/>
      <c r="AA17" s="263"/>
      <c r="AB17" s="264"/>
      <c r="AC17" s="265"/>
      <c r="AD17" s="263"/>
      <c r="AE17" s="267"/>
      <c r="AF17" s="265"/>
      <c r="AG17" s="263"/>
      <c r="AH17" s="264"/>
      <c r="AI17" s="265"/>
      <c r="AJ17" s="266"/>
      <c r="AK17" s="264"/>
      <c r="AL17" s="267"/>
      <c r="AM17" s="263"/>
      <c r="AN17" s="264"/>
      <c r="AO17" s="265"/>
      <c r="AP17" s="263"/>
      <c r="AQ17" s="267"/>
      <c r="AR17" s="265"/>
      <c r="AS17" s="263"/>
      <c r="AT17" s="264"/>
      <c r="AU17" s="265"/>
      <c r="AV17" s="266"/>
      <c r="AW17" s="264"/>
      <c r="AX17" s="267"/>
      <c r="AY17" s="263"/>
      <c r="AZ17" s="264"/>
      <c r="BA17" s="265"/>
      <c r="BB17" s="263"/>
      <c r="BC17" s="267"/>
      <c r="BD17" s="265"/>
      <c r="BE17" s="263"/>
      <c r="BF17" s="264"/>
      <c r="BG17" s="265"/>
      <c r="BH17" s="266"/>
      <c r="BI17" s="264"/>
      <c r="BJ17" s="267"/>
      <c r="BK17" s="263"/>
      <c r="BL17" s="264"/>
      <c r="BM17" s="265"/>
      <c r="BN17" s="263"/>
      <c r="BO17" s="267"/>
      <c r="BP17" s="265"/>
      <c r="BQ17" s="263"/>
      <c r="BR17" s="264"/>
      <c r="BS17" s="265"/>
      <c r="BT17" s="266"/>
      <c r="BU17" s="264"/>
      <c r="BV17" s="267"/>
      <c r="BW17" s="263"/>
      <c r="BX17" s="264"/>
      <c r="BY17" s="265"/>
      <c r="BZ17" s="263"/>
      <c r="CA17" s="267"/>
      <c r="CB17" s="265"/>
    </row>
    <row r="18" spans="1:80" ht="12.75" customHeight="1" thickBot="1">
      <c r="A18" s="440"/>
      <c r="B18" s="398"/>
      <c r="C18" s="31" t="s">
        <v>16</v>
      </c>
      <c r="D18" s="32" t="s">
        <v>17</v>
      </c>
      <c r="E18" s="431"/>
      <c r="F18" s="432"/>
      <c r="G18" s="432"/>
      <c r="H18" s="432"/>
      <c r="I18" s="425"/>
      <c r="J18" s="426"/>
      <c r="K18" s="427"/>
      <c r="L18" s="428"/>
      <c r="M18" s="429"/>
      <c r="N18" s="430"/>
      <c r="O18" s="428"/>
      <c r="P18" s="429"/>
      <c r="Q18" s="430"/>
      <c r="R18" s="428"/>
      <c r="S18" s="429"/>
      <c r="T18" s="430"/>
      <c r="U18" s="425"/>
      <c r="V18" s="426"/>
      <c r="W18" s="427"/>
      <c r="X18" s="428"/>
      <c r="Y18" s="429"/>
      <c r="Z18" s="430"/>
      <c r="AA18" s="428"/>
      <c r="AB18" s="429"/>
      <c r="AC18" s="430"/>
      <c r="AD18" s="428"/>
      <c r="AE18" s="429"/>
      <c r="AF18" s="430"/>
      <c r="AG18" s="425"/>
      <c r="AH18" s="426"/>
      <c r="AI18" s="427"/>
      <c r="AJ18" s="428"/>
      <c r="AK18" s="429"/>
      <c r="AL18" s="430"/>
      <c r="AM18" s="428"/>
      <c r="AN18" s="429"/>
      <c r="AO18" s="430"/>
      <c r="AP18" s="428"/>
      <c r="AQ18" s="429"/>
      <c r="AR18" s="430"/>
      <c r="AS18" s="425"/>
      <c r="AT18" s="426"/>
      <c r="AU18" s="427"/>
      <c r="AV18" s="428"/>
      <c r="AW18" s="429"/>
      <c r="AX18" s="430"/>
      <c r="AY18" s="428"/>
      <c r="AZ18" s="429"/>
      <c r="BA18" s="430"/>
      <c r="BB18" s="428"/>
      <c r="BC18" s="429"/>
      <c r="BD18" s="430"/>
      <c r="BE18" s="425"/>
      <c r="BF18" s="426"/>
      <c r="BG18" s="427"/>
      <c r="BH18" s="428"/>
      <c r="BI18" s="429"/>
      <c r="BJ18" s="430"/>
      <c r="BK18" s="428"/>
      <c r="BL18" s="429"/>
      <c r="BM18" s="430"/>
      <c r="BN18" s="428"/>
      <c r="BO18" s="429"/>
      <c r="BP18" s="430"/>
      <c r="BQ18" s="425"/>
      <c r="BR18" s="426"/>
      <c r="BS18" s="427"/>
      <c r="BT18" s="428"/>
      <c r="BU18" s="429"/>
      <c r="BV18" s="430"/>
      <c r="BW18" s="428"/>
      <c r="BX18" s="429"/>
      <c r="BY18" s="430"/>
      <c r="BZ18" s="428"/>
      <c r="CA18" s="429"/>
      <c r="CB18" s="430"/>
    </row>
    <row r="19" spans="1:80" ht="12.75" customHeight="1">
      <c r="A19" s="440"/>
      <c r="B19" s="398"/>
      <c r="C19" s="395" t="s">
        <v>22</v>
      </c>
      <c r="D19" s="39" t="s">
        <v>10</v>
      </c>
      <c r="E19" s="15"/>
      <c r="F19" s="16"/>
      <c r="G19" s="18"/>
      <c r="H19" s="16"/>
      <c r="I19" s="250"/>
      <c r="J19" s="251"/>
      <c r="K19" s="252"/>
      <c r="L19" s="261"/>
      <c r="M19" s="251"/>
      <c r="N19" s="262"/>
      <c r="O19" s="250"/>
      <c r="P19" s="251"/>
      <c r="Q19" s="252"/>
      <c r="R19" s="250"/>
      <c r="S19" s="262"/>
      <c r="T19" s="252"/>
      <c r="U19" s="250"/>
      <c r="V19" s="251"/>
      <c r="W19" s="252"/>
      <c r="X19" s="261"/>
      <c r="Y19" s="251"/>
      <c r="Z19" s="262"/>
      <c r="AA19" s="250"/>
      <c r="AB19" s="251"/>
      <c r="AC19" s="252"/>
      <c r="AD19" s="250"/>
      <c r="AE19" s="262"/>
      <c r="AF19" s="252"/>
      <c r="AG19" s="250"/>
      <c r="AH19" s="251"/>
      <c r="AI19" s="252"/>
      <c r="AJ19" s="261"/>
      <c r="AK19" s="251"/>
      <c r="AL19" s="262"/>
      <c r="AM19" s="250"/>
      <c r="AN19" s="251"/>
      <c r="AO19" s="252"/>
      <c r="AP19" s="250"/>
      <c r="AQ19" s="262"/>
      <c r="AR19" s="252"/>
      <c r="AS19" s="250"/>
      <c r="AT19" s="251"/>
      <c r="AU19" s="252"/>
      <c r="AV19" s="261"/>
      <c r="AW19" s="251"/>
      <c r="AX19" s="262"/>
      <c r="AY19" s="250"/>
      <c r="AZ19" s="251"/>
      <c r="BA19" s="252"/>
      <c r="BB19" s="250"/>
      <c r="BC19" s="262"/>
      <c r="BD19" s="252"/>
      <c r="BE19" s="250"/>
      <c r="BF19" s="251"/>
      <c r="BG19" s="252"/>
      <c r="BH19" s="261"/>
      <c r="BI19" s="251"/>
      <c r="BJ19" s="262"/>
      <c r="BK19" s="250"/>
      <c r="BL19" s="251"/>
      <c r="BM19" s="252"/>
      <c r="BN19" s="250"/>
      <c r="BO19" s="262"/>
      <c r="BP19" s="252"/>
      <c r="BQ19" s="250"/>
      <c r="BR19" s="251"/>
      <c r="BS19" s="252"/>
      <c r="BT19" s="261"/>
      <c r="BU19" s="251"/>
      <c r="BV19" s="262"/>
      <c r="BW19" s="250"/>
      <c r="BX19" s="251"/>
      <c r="BY19" s="252"/>
      <c r="BZ19" s="250"/>
      <c r="CA19" s="262"/>
      <c r="CB19" s="252"/>
    </row>
    <row r="20" spans="1:80" ht="12.75" customHeight="1">
      <c r="A20" s="440"/>
      <c r="B20" s="398"/>
      <c r="C20" s="396"/>
      <c r="D20" s="19"/>
      <c r="E20" s="1"/>
      <c r="F20" s="3"/>
      <c r="G20" s="2"/>
      <c r="H20" s="3"/>
      <c r="I20" s="268"/>
      <c r="J20" s="269"/>
      <c r="K20" s="270"/>
      <c r="L20" s="271"/>
      <c r="M20" s="269"/>
      <c r="N20" s="272"/>
      <c r="O20" s="268"/>
      <c r="P20" s="269"/>
      <c r="Q20" s="270"/>
      <c r="R20" s="268"/>
      <c r="S20" s="272"/>
      <c r="T20" s="270"/>
      <c r="U20" s="268"/>
      <c r="V20" s="269"/>
      <c r="W20" s="270"/>
      <c r="X20" s="271"/>
      <c r="Y20" s="269"/>
      <c r="Z20" s="272"/>
      <c r="AA20" s="268"/>
      <c r="AB20" s="269"/>
      <c r="AC20" s="270"/>
      <c r="AD20" s="268"/>
      <c r="AE20" s="272"/>
      <c r="AF20" s="270"/>
      <c r="AG20" s="268"/>
      <c r="AH20" s="269"/>
      <c r="AI20" s="270"/>
      <c r="AJ20" s="271"/>
      <c r="AK20" s="269"/>
      <c r="AL20" s="272"/>
      <c r="AM20" s="268"/>
      <c r="AN20" s="269"/>
      <c r="AO20" s="270"/>
      <c r="AP20" s="268"/>
      <c r="AQ20" s="272"/>
      <c r="AR20" s="270"/>
      <c r="AS20" s="268"/>
      <c r="AT20" s="269"/>
      <c r="AU20" s="270"/>
      <c r="AV20" s="271"/>
      <c r="AW20" s="269"/>
      <c r="AX20" s="272"/>
      <c r="AY20" s="268"/>
      <c r="AZ20" s="269"/>
      <c r="BA20" s="270"/>
      <c r="BB20" s="268"/>
      <c r="BC20" s="272"/>
      <c r="BD20" s="270"/>
      <c r="BE20" s="268"/>
      <c r="BF20" s="269"/>
      <c r="BG20" s="270"/>
      <c r="BH20" s="271"/>
      <c r="BI20" s="269"/>
      <c r="BJ20" s="272"/>
      <c r="BK20" s="268"/>
      <c r="BL20" s="269"/>
      <c r="BM20" s="270"/>
      <c r="BN20" s="268"/>
      <c r="BO20" s="272"/>
      <c r="BP20" s="270"/>
      <c r="BQ20" s="268"/>
      <c r="BR20" s="269"/>
      <c r="BS20" s="270"/>
      <c r="BT20" s="271"/>
      <c r="BU20" s="269"/>
      <c r="BV20" s="272"/>
      <c r="BW20" s="268"/>
      <c r="BX20" s="269"/>
      <c r="BY20" s="270"/>
      <c r="BZ20" s="268"/>
      <c r="CA20" s="272"/>
      <c r="CB20" s="270"/>
    </row>
    <row r="21" spans="1:80" ht="13.5" customHeight="1" thickBot="1">
      <c r="A21" s="440"/>
      <c r="B21" s="399"/>
      <c r="C21" s="383"/>
      <c r="D21" s="41" t="s">
        <v>23</v>
      </c>
      <c r="E21" s="26"/>
      <c r="F21" s="27"/>
      <c r="G21" s="28"/>
      <c r="H21" s="27"/>
      <c r="I21" s="249">
        <f aca="true" t="shared" si="0" ref="I21:T21">I9+I14</f>
        <v>2683.628914964451</v>
      </c>
      <c r="J21" s="273">
        <f>J9+J14+0.01</f>
        <v>25.649</v>
      </c>
      <c r="K21" s="274">
        <f t="shared" si="0"/>
        <v>0</v>
      </c>
      <c r="L21" s="275">
        <f t="shared" si="0"/>
        <v>2572.5343692331644</v>
      </c>
      <c r="M21" s="273">
        <f t="shared" si="0"/>
        <v>24.853</v>
      </c>
      <c r="N21" s="274">
        <f t="shared" si="0"/>
        <v>0</v>
      </c>
      <c r="O21" s="275">
        <f t="shared" si="0"/>
        <v>2528.4468773308636</v>
      </c>
      <c r="P21" s="273">
        <f>P9+P14+0.01</f>
        <v>24.569</v>
      </c>
      <c r="Q21" s="274">
        <f t="shared" si="0"/>
        <v>0</v>
      </c>
      <c r="R21" s="275">
        <f t="shared" si="0"/>
        <v>2433.69582301949</v>
      </c>
      <c r="S21" s="273">
        <f t="shared" si="0"/>
        <v>23.77</v>
      </c>
      <c r="T21" s="248">
        <f t="shared" si="0"/>
        <v>0</v>
      </c>
      <c r="U21" s="249">
        <f>U9+U14</f>
        <v>2429.8560097208056</v>
      </c>
      <c r="V21" s="273">
        <f>V9+V14+0.01</f>
        <v>23.75</v>
      </c>
      <c r="W21" s="274">
        <f>W9+W14</f>
        <v>0</v>
      </c>
      <c r="X21" s="275">
        <f>X9+X14</f>
        <v>2401.6802054361874</v>
      </c>
      <c r="Y21" s="273">
        <f>Y9+Y14</f>
        <v>23.409</v>
      </c>
      <c r="Z21" s="274">
        <f>Z9+Z14</f>
        <v>0</v>
      </c>
      <c r="AA21" s="275">
        <f>AA9+AA14</f>
        <v>2379.974968431601</v>
      </c>
      <c r="AB21" s="273">
        <f>AB9+AB14+0.01</f>
        <v>23.148</v>
      </c>
      <c r="AC21" s="274">
        <f>AC9+AC14</f>
        <v>0</v>
      </c>
      <c r="AD21" s="275">
        <f>AD9+AD14</f>
        <v>2441.319756637692</v>
      </c>
      <c r="AE21" s="273">
        <f>AE9+AE14</f>
        <v>23.707</v>
      </c>
      <c r="AF21" s="248">
        <f>AF9+AF14</f>
        <v>0</v>
      </c>
      <c r="AG21" s="249">
        <f>AG9+AG14</f>
        <v>2562.548102710581</v>
      </c>
      <c r="AH21" s="273">
        <f>AH9+AH14+0.01</f>
        <v>24.555</v>
      </c>
      <c r="AI21" s="274">
        <f>AI9+AI14</f>
        <v>0</v>
      </c>
      <c r="AJ21" s="275">
        <f>AJ9+AJ14</f>
        <v>2811.056326752958</v>
      </c>
      <c r="AK21" s="273">
        <f>AK9+AK14</f>
        <v>27.065</v>
      </c>
      <c r="AL21" s="274">
        <f>AL9+AL14</f>
        <v>0</v>
      </c>
      <c r="AM21" s="275">
        <f>AM9+AM14</f>
        <v>2837.2907095147934</v>
      </c>
      <c r="AN21" s="273">
        <f>AN9+AN14+0.01</f>
        <v>27.311999999999998</v>
      </c>
      <c r="AO21" s="274">
        <f>AO9+AO14</f>
        <v>0</v>
      </c>
      <c r="AP21" s="275">
        <f>AP9+AP14</f>
        <v>2714.4430722160964</v>
      </c>
      <c r="AQ21" s="273">
        <f>AQ9+AQ14</f>
        <v>26.005999999999997</v>
      </c>
      <c r="AR21" s="248">
        <f>AR9+AR14</f>
        <v>0</v>
      </c>
      <c r="AS21" s="249">
        <f>AS9+AS14</f>
        <v>2642.0343416609535</v>
      </c>
      <c r="AT21" s="273">
        <f>AT9+AT14+0.01</f>
        <v>25.352999999999998</v>
      </c>
      <c r="AU21" s="274">
        <f>AU9+AU14</f>
        <v>0</v>
      </c>
      <c r="AV21" s="275">
        <f>AV9+AV14</f>
        <v>2675.975809703251</v>
      </c>
      <c r="AW21" s="273">
        <f>AW9+AW14</f>
        <v>26.527</v>
      </c>
      <c r="AX21" s="274">
        <f>AX9+AX14</f>
        <v>0</v>
      </c>
      <c r="AY21" s="275">
        <f>AY9+AY14</f>
        <v>2656.236520713007</v>
      </c>
      <c r="AZ21" s="273">
        <f>AZ9+AZ14+0.01</f>
        <v>25.935999999999996</v>
      </c>
      <c r="BA21" s="274">
        <f>BA9+BA14</f>
        <v>0</v>
      </c>
      <c r="BB21" s="275">
        <f>BB9+BB14</f>
        <v>2540.797219960918</v>
      </c>
      <c r="BC21" s="273">
        <f>BC9+BC14</f>
        <v>24.784999999999997</v>
      </c>
      <c r="BD21" s="248">
        <f>BD9+BD14</f>
        <v>0</v>
      </c>
      <c r="BE21" s="249">
        <f>BE9+BE14</f>
        <v>2477.8024964020997</v>
      </c>
      <c r="BF21" s="273">
        <f>BF9+BF14+0.01</f>
        <v>24.188</v>
      </c>
      <c r="BG21" s="274">
        <f>BG9+BG14</f>
        <v>0</v>
      </c>
      <c r="BH21" s="275">
        <f>BH9+BH14</f>
        <v>2486.0949741901095</v>
      </c>
      <c r="BI21" s="273">
        <f>BI9+BI14</f>
        <v>24.256999999999998</v>
      </c>
      <c r="BJ21" s="274">
        <f>BJ9+BJ14</f>
        <v>0</v>
      </c>
      <c r="BK21" s="275">
        <f>BK9+BK14</f>
        <v>2424.7481736187315</v>
      </c>
      <c r="BL21" s="273">
        <f>BL9+BL14+0.01</f>
        <v>24.257</v>
      </c>
      <c r="BM21" s="274">
        <f>BM9+BM14</f>
        <v>0</v>
      </c>
      <c r="BN21" s="275">
        <f>BN9+BN14</f>
        <v>2331.7905317678646</v>
      </c>
      <c r="BO21" s="273">
        <f>BO9+BO14</f>
        <v>22.694</v>
      </c>
      <c r="BP21" s="248">
        <f>BP9+BP14</f>
        <v>0</v>
      </c>
      <c r="BQ21" s="249">
        <f>BQ9+BQ14</f>
        <v>2489.7285865625463</v>
      </c>
      <c r="BR21" s="273">
        <f>BR9+BR14+0.01</f>
        <v>24.017</v>
      </c>
      <c r="BS21" s="274">
        <f>BS9+BS14</f>
        <v>0</v>
      </c>
      <c r="BT21" s="275">
        <f>BT9+BT14</f>
        <v>2699.5620190529166</v>
      </c>
      <c r="BU21" s="273">
        <f>BU9+BU14</f>
        <v>26.055</v>
      </c>
      <c r="BV21" s="274">
        <f>BV9+BV14</f>
        <v>0</v>
      </c>
      <c r="BW21" s="275">
        <f>BW9+BW14</f>
        <v>2684.4840121685565</v>
      </c>
      <c r="BX21" s="273">
        <f>BX9+BX14+0.01</f>
        <v>25.837</v>
      </c>
      <c r="BY21" s="274">
        <f>BY9+BY14</f>
        <v>0</v>
      </c>
      <c r="BZ21" s="275">
        <f>BZ9+BZ14</f>
        <v>2618.028023480265</v>
      </c>
      <c r="CA21" s="273">
        <f>CA9+CA14</f>
        <v>25.673</v>
      </c>
      <c r="CB21" s="248">
        <f>CB9+CB14</f>
        <v>0</v>
      </c>
    </row>
    <row r="22" spans="1:80" ht="11.25" customHeight="1">
      <c r="A22" s="440"/>
      <c r="B22" s="397" t="s">
        <v>24</v>
      </c>
      <c r="C22" s="407" t="s">
        <v>25</v>
      </c>
      <c r="D22" s="408"/>
      <c r="E22" s="408"/>
      <c r="F22" s="409"/>
      <c r="G22" s="400"/>
      <c r="H22" s="303"/>
      <c r="I22" s="276" t="s">
        <v>3</v>
      </c>
      <c r="J22" s="277" t="s">
        <v>4</v>
      </c>
      <c r="K22" s="278" t="s">
        <v>5</v>
      </c>
      <c r="L22" s="279" t="s">
        <v>3</v>
      </c>
      <c r="M22" s="277" t="s">
        <v>4</v>
      </c>
      <c r="N22" s="278" t="s">
        <v>5</v>
      </c>
      <c r="O22" s="276" t="s">
        <v>3</v>
      </c>
      <c r="P22" s="277" t="s">
        <v>4</v>
      </c>
      <c r="Q22" s="278" t="s">
        <v>5</v>
      </c>
      <c r="R22" s="279" t="s">
        <v>3</v>
      </c>
      <c r="S22" s="277" t="s">
        <v>4</v>
      </c>
      <c r="T22" s="278" t="s">
        <v>5</v>
      </c>
      <c r="U22" s="276" t="s">
        <v>3</v>
      </c>
      <c r="V22" s="277" t="s">
        <v>4</v>
      </c>
      <c r="W22" s="278" t="s">
        <v>5</v>
      </c>
      <c r="X22" s="279" t="s">
        <v>3</v>
      </c>
      <c r="Y22" s="277" t="s">
        <v>4</v>
      </c>
      <c r="Z22" s="278" t="s">
        <v>5</v>
      </c>
      <c r="AA22" s="276" t="s">
        <v>3</v>
      </c>
      <c r="AB22" s="277" t="s">
        <v>4</v>
      </c>
      <c r="AC22" s="278" t="s">
        <v>5</v>
      </c>
      <c r="AD22" s="279" t="s">
        <v>3</v>
      </c>
      <c r="AE22" s="277" t="s">
        <v>4</v>
      </c>
      <c r="AF22" s="278" t="s">
        <v>5</v>
      </c>
      <c r="AG22" s="276" t="s">
        <v>3</v>
      </c>
      <c r="AH22" s="277" t="s">
        <v>4</v>
      </c>
      <c r="AI22" s="278" t="s">
        <v>5</v>
      </c>
      <c r="AJ22" s="279" t="s">
        <v>3</v>
      </c>
      <c r="AK22" s="277" t="s">
        <v>4</v>
      </c>
      <c r="AL22" s="278" t="s">
        <v>5</v>
      </c>
      <c r="AM22" s="276" t="s">
        <v>3</v>
      </c>
      <c r="AN22" s="277" t="s">
        <v>4</v>
      </c>
      <c r="AO22" s="278" t="s">
        <v>5</v>
      </c>
      <c r="AP22" s="279" t="s">
        <v>3</v>
      </c>
      <c r="AQ22" s="277" t="s">
        <v>4</v>
      </c>
      <c r="AR22" s="278" t="s">
        <v>5</v>
      </c>
      <c r="AS22" s="276" t="s">
        <v>3</v>
      </c>
      <c r="AT22" s="277" t="s">
        <v>4</v>
      </c>
      <c r="AU22" s="278" t="s">
        <v>5</v>
      </c>
      <c r="AV22" s="279" t="s">
        <v>3</v>
      </c>
      <c r="AW22" s="277" t="s">
        <v>4</v>
      </c>
      <c r="AX22" s="278" t="s">
        <v>5</v>
      </c>
      <c r="AY22" s="276" t="s">
        <v>3</v>
      </c>
      <c r="AZ22" s="277" t="s">
        <v>4</v>
      </c>
      <c r="BA22" s="278" t="s">
        <v>5</v>
      </c>
      <c r="BB22" s="279" t="s">
        <v>3</v>
      </c>
      <c r="BC22" s="277" t="s">
        <v>4</v>
      </c>
      <c r="BD22" s="278" t="s">
        <v>5</v>
      </c>
      <c r="BE22" s="276" t="s">
        <v>3</v>
      </c>
      <c r="BF22" s="277" t="s">
        <v>4</v>
      </c>
      <c r="BG22" s="278" t="s">
        <v>5</v>
      </c>
      <c r="BH22" s="279" t="s">
        <v>3</v>
      </c>
      <c r="BI22" s="277" t="s">
        <v>4</v>
      </c>
      <c r="BJ22" s="278" t="s">
        <v>5</v>
      </c>
      <c r="BK22" s="276" t="s">
        <v>3</v>
      </c>
      <c r="BL22" s="277" t="s">
        <v>4</v>
      </c>
      <c r="BM22" s="278" t="s">
        <v>5</v>
      </c>
      <c r="BN22" s="279" t="s">
        <v>3</v>
      </c>
      <c r="BO22" s="277" t="s">
        <v>4</v>
      </c>
      <c r="BP22" s="278" t="s">
        <v>5</v>
      </c>
      <c r="BQ22" s="276" t="s">
        <v>3</v>
      </c>
      <c r="BR22" s="277" t="s">
        <v>4</v>
      </c>
      <c r="BS22" s="278" t="s">
        <v>5</v>
      </c>
      <c r="BT22" s="279" t="s">
        <v>3</v>
      </c>
      <c r="BU22" s="277" t="s">
        <v>4</v>
      </c>
      <c r="BV22" s="278" t="s">
        <v>5</v>
      </c>
      <c r="BW22" s="276" t="s">
        <v>3</v>
      </c>
      <c r="BX22" s="277" t="s">
        <v>4</v>
      </c>
      <c r="BY22" s="278" t="s">
        <v>5</v>
      </c>
      <c r="BZ22" s="279" t="s">
        <v>3</v>
      </c>
      <c r="CA22" s="277" t="s">
        <v>4</v>
      </c>
      <c r="CB22" s="278" t="s">
        <v>5</v>
      </c>
    </row>
    <row r="23" spans="1:80" ht="13.5" customHeight="1" thickBot="1">
      <c r="A23" s="440"/>
      <c r="B23" s="398"/>
      <c r="C23" s="410"/>
      <c r="D23" s="404"/>
      <c r="E23" s="404"/>
      <c r="F23" s="405"/>
      <c r="G23" s="29"/>
      <c r="H23" s="30"/>
      <c r="I23" s="280" t="s">
        <v>6</v>
      </c>
      <c r="J23" s="285" t="s">
        <v>7</v>
      </c>
      <c r="K23" s="286" t="s">
        <v>8</v>
      </c>
      <c r="L23" s="271" t="s">
        <v>6</v>
      </c>
      <c r="M23" s="269" t="s">
        <v>7</v>
      </c>
      <c r="N23" s="270" t="s">
        <v>8</v>
      </c>
      <c r="O23" s="280" t="s">
        <v>6</v>
      </c>
      <c r="P23" s="285" t="s">
        <v>7</v>
      </c>
      <c r="Q23" s="286" t="s">
        <v>8</v>
      </c>
      <c r="R23" s="271" t="s">
        <v>6</v>
      </c>
      <c r="S23" s="269" t="s">
        <v>7</v>
      </c>
      <c r="T23" s="270" t="s">
        <v>8</v>
      </c>
      <c r="U23" s="280" t="s">
        <v>6</v>
      </c>
      <c r="V23" s="285" t="s">
        <v>7</v>
      </c>
      <c r="W23" s="286" t="s">
        <v>8</v>
      </c>
      <c r="X23" s="271" t="s">
        <v>6</v>
      </c>
      <c r="Y23" s="269" t="s">
        <v>7</v>
      </c>
      <c r="Z23" s="270" t="s">
        <v>8</v>
      </c>
      <c r="AA23" s="280" t="s">
        <v>6</v>
      </c>
      <c r="AB23" s="285" t="s">
        <v>7</v>
      </c>
      <c r="AC23" s="286" t="s">
        <v>8</v>
      </c>
      <c r="AD23" s="271" t="s">
        <v>6</v>
      </c>
      <c r="AE23" s="269" t="s">
        <v>7</v>
      </c>
      <c r="AF23" s="270" t="s">
        <v>8</v>
      </c>
      <c r="AG23" s="280" t="s">
        <v>6</v>
      </c>
      <c r="AH23" s="285" t="s">
        <v>7</v>
      </c>
      <c r="AI23" s="286" t="s">
        <v>8</v>
      </c>
      <c r="AJ23" s="271" t="s">
        <v>6</v>
      </c>
      <c r="AK23" s="269" t="s">
        <v>7</v>
      </c>
      <c r="AL23" s="270" t="s">
        <v>8</v>
      </c>
      <c r="AM23" s="280" t="s">
        <v>6</v>
      </c>
      <c r="AN23" s="285" t="s">
        <v>7</v>
      </c>
      <c r="AO23" s="286" t="s">
        <v>8</v>
      </c>
      <c r="AP23" s="271" t="s">
        <v>6</v>
      </c>
      <c r="AQ23" s="269" t="s">
        <v>7</v>
      </c>
      <c r="AR23" s="270" t="s">
        <v>8</v>
      </c>
      <c r="AS23" s="280" t="s">
        <v>6</v>
      </c>
      <c r="AT23" s="285" t="s">
        <v>7</v>
      </c>
      <c r="AU23" s="286" t="s">
        <v>8</v>
      </c>
      <c r="AV23" s="271" t="s">
        <v>6</v>
      </c>
      <c r="AW23" s="269" t="s">
        <v>7</v>
      </c>
      <c r="AX23" s="270" t="s">
        <v>8</v>
      </c>
      <c r="AY23" s="280" t="s">
        <v>6</v>
      </c>
      <c r="AZ23" s="285" t="s">
        <v>7</v>
      </c>
      <c r="BA23" s="286" t="s">
        <v>8</v>
      </c>
      <c r="BB23" s="271" t="s">
        <v>6</v>
      </c>
      <c r="BC23" s="269" t="s">
        <v>7</v>
      </c>
      <c r="BD23" s="270" t="s">
        <v>8</v>
      </c>
      <c r="BE23" s="280" t="s">
        <v>6</v>
      </c>
      <c r="BF23" s="285" t="s">
        <v>7</v>
      </c>
      <c r="BG23" s="286" t="s">
        <v>8</v>
      </c>
      <c r="BH23" s="271" t="s">
        <v>6</v>
      </c>
      <c r="BI23" s="269" t="s">
        <v>7</v>
      </c>
      <c r="BJ23" s="270" t="s">
        <v>8</v>
      </c>
      <c r="BK23" s="280" t="s">
        <v>6</v>
      </c>
      <c r="BL23" s="285" t="s">
        <v>7</v>
      </c>
      <c r="BM23" s="286" t="s">
        <v>8</v>
      </c>
      <c r="BN23" s="271" t="s">
        <v>6</v>
      </c>
      <c r="BO23" s="269" t="s">
        <v>7</v>
      </c>
      <c r="BP23" s="270" t="s">
        <v>8</v>
      </c>
      <c r="BQ23" s="280" t="s">
        <v>6</v>
      </c>
      <c r="BR23" s="285" t="s">
        <v>7</v>
      </c>
      <c r="BS23" s="286" t="s">
        <v>8</v>
      </c>
      <c r="BT23" s="271" t="s">
        <v>6</v>
      </c>
      <c r="BU23" s="269" t="s">
        <v>7</v>
      </c>
      <c r="BV23" s="270" t="s">
        <v>8</v>
      </c>
      <c r="BW23" s="280" t="s">
        <v>6</v>
      </c>
      <c r="BX23" s="285" t="s">
        <v>7</v>
      </c>
      <c r="BY23" s="286" t="s">
        <v>8</v>
      </c>
      <c r="BZ23" s="271" t="s">
        <v>6</v>
      </c>
      <c r="CA23" s="269" t="s">
        <v>7</v>
      </c>
      <c r="CB23" s="270" t="s">
        <v>8</v>
      </c>
    </row>
    <row r="24" spans="1:81" ht="12.75" customHeight="1">
      <c r="A24" s="440"/>
      <c r="B24" s="398"/>
      <c r="C24" s="85" t="s">
        <v>26</v>
      </c>
      <c r="D24" s="86"/>
      <c r="E24" s="79" t="s">
        <v>109</v>
      </c>
      <c r="F24" s="40"/>
      <c r="G24" s="34"/>
      <c r="H24" s="33"/>
      <c r="I24" s="287">
        <f>J24*1000/(I72*1.732*I74)</f>
        <v>85.46227138842404</v>
      </c>
      <c r="J24" s="288">
        <v>0.774</v>
      </c>
      <c r="K24" s="252"/>
      <c r="L24" s="287">
        <f>M24*1000/(L72*1.732*L74)</f>
        <v>77.51229265461716</v>
      </c>
      <c r="M24" s="288">
        <v>0.702</v>
      </c>
      <c r="N24" s="252"/>
      <c r="O24" s="287">
        <f>P24*1000/(O72*1.732*O74)</f>
        <v>74.3946539354772</v>
      </c>
      <c r="P24" s="288">
        <v>0.69</v>
      </c>
      <c r="Q24" s="255"/>
      <c r="R24" s="287">
        <f>S24*1000/(R72*1.732*R74)</f>
        <v>66.9960851532883</v>
      </c>
      <c r="S24" s="288">
        <v>0.636</v>
      </c>
      <c r="T24" s="252"/>
      <c r="U24" s="287">
        <f>V24*1000/(U72*1.732*U74)</f>
        <v>74.58054762347189</v>
      </c>
      <c r="V24" s="288">
        <v>0.708</v>
      </c>
      <c r="W24" s="252"/>
      <c r="X24" s="287">
        <f>Y24*1000/(X72*1.732*X74)</f>
        <v>62.900589044295096</v>
      </c>
      <c r="Y24" s="288">
        <v>0.606</v>
      </c>
      <c r="Z24" s="252"/>
      <c r="AA24" s="287">
        <f>AB24*1000/(AA72*1.732*AA74)</f>
        <v>55.42725173210162</v>
      </c>
      <c r="AB24" s="289">
        <v>0.534</v>
      </c>
      <c r="AC24" s="255"/>
      <c r="AD24" s="287">
        <f>AE24*1000/(AD72*1.732*AD74)</f>
        <v>52.90783119882427</v>
      </c>
      <c r="AE24" s="288">
        <v>0.504</v>
      </c>
      <c r="AF24" s="252"/>
      <c r="AG24" s="287">
        <f>AH24*1000/(AG72*1.732*AG74)</f>
        <v>46.12873772715696</v>
      </c>
      <c r="AH24" s="288">
        <v>0.426</v>
      </c>
      <c r="AI24" s="252"/>
      <c r="AJ24" s="287">
        <f>AK24*1000/(AJ72*1.732*AJ74)</f>
        <v>75.8786052684585</v>
      </c>
      <c r="AK24" s="288">
        <v>0.66</v>
      </c>
      <c r="AL24" s="252"/>
      <c r="AM24" s="287">
        <f>AN24*1000/(AM72*1.732*AM74)</f>
        <v>82.16800837894571</v>
      </c>
      <c r="AN24" s="288">
        <v>0.75</v>
      </c>
      <c r="AO24" s="255"/>
      <c r="AP24" s="287">
        <f>AQ24*1000/(AP72*1.732*AP74)</f>
        <v>80.78388884136895</v>
      </c>
      <c r="AQ24" s="288">
        <v>0.714</v>
      </c>
      <c r="AR24" s="252"/>
      <c r="AS24" s="287">
        <f>AT24*1000/(AS72*1.732*AS74)</f>
        <v>74.67418296260995</v>
      </c>
      <c r="AT24" s="288">
        <v>0.66</v>
      </c>
      <c r="AU24" s="252"/>
      <c r="AV24" s="287">
        <f>AW24*1000/(AV72*1.732*AV74)</f>
        <v>73.5224156870886</v>
      </c>
      <c r="AW24" s="288">
        <v>0.714</v>
      </c>
      <c r="AX24" s="252"/>
      <c r="AY24" s="287">
        <f>AZ24*1000/(AY72*1.732*AY74)</f>
        <v>66.32495144673426</v>
      </c>
      <c r="AZ24" s="288">
        <v>0.702</v>
      </c>
      <c r="BA24" s="255"/>
      <c r="BB24" s="287">
        <f>BC24*1000/(BB72*1.732*BB74)</f>
        <v>66.75109886016538</v>
      </c>
      <c r="BC24" s="288">
        <v>0.672</v>
      </c>
      <c r="BD24" s="252"/>
      <c r="BE24" s="287">
        <f>BF24*1000/(BE72*1.732*BE74)</f>
        <v>69.92956837318721</v>
      </c>
      <c r="BF24" s="288">
        <v>0.702</v>
      </c>
      <c r="BG24" s="252"/>
      <c r="BH24" s="287">
        <f>BI24*1000/(BH72*1.732*BH74)</f>
        <v>69.76889938969951</v>
      </c>
      <c r="BI24" s="288">
        <v>0.708</v>
      </c>
      <c r="BJ24" s="252"/>
      <c r="BK24" s="287">
        <f>BL24*1000/(BK72*1.732*BK74)</f>
        <v>66.32495144673426</v>
      </c>
      <c r="BL24" s="288">
        <v>0.702</v>
      </c>
      <c r="BM24" s="255"/>
      <c r="BN24" s="287">
        <f>BO24*1000/(BN72*1.732*BN74)</f>
        <v>48.42434627132534</v>
      </c>
      <c r="BO24" s="288">
        <v>0.468</v>
      </c>
      <c r="BP24" s="252"/>
      <c r="BQ24" s="287">
        <f>BR24*1000/(BQ72*1.732*BQ74)</f>
        <v>63.92336284989339</v>
      </c>
      <c r="BR24" s="288">
        <v>0.606</v>
      </c>
      <c r="BS24" s="252"/>
      <c r="BT24" s="287">
        <f>BU24*1000/(BT72*1.732*BT74)</f>
        <v>83.81136854652462</v>
      </c>
      <c r="BU24" s="288">
        <v>0.792</v>
      </c>
      <c r="BV24" s="252"/>
      <c r="BW24" s="287">
        <f>BX24*1000/(BW72*1.732*BW74)</f>
        <v>93.45292443203179</v>
      </c>
      <c r="BX24" s="288">
        <v>0.87</v>
      </c>
      <c r="BY24" s="255"/>
      <c r="BZ24" s="287">
        <f>CA24*1000/(BZ72*1.732*BZ74)</f>
        <v>87.59613195941677</v>
      </c>
      <c r="CA24" s="288">
        <v>0.822</v>
      </c>
      <c r="CB24" s="252"/>
      <c r="CC24" s="381">
        <f>J24+M24+P24+S24+V24+Y24+AB24+AE24+AH24+AK24+AN24+AQ24+AT24+AW24+AZ24+BC24+BF24+BI24+BL24+BO24+BR24+BU24+BX24+CA24</f>
        <v>16.122</v>
      </c>
    </row>
    <row r="25" spans="1:81" ht="12" customHeight="1">
      <c r="A25" s="440"/>
      <c r="B25" s="398"/>
      <c r="C25" s="80" t="s">
        <v>27</v>
      </c>
      <c r="D25" s="81"/>
      <c r="E25" s="82" t="s">
        <v>138</v>
      </c>
      <c r="F25" s="37"/>
      <c r="G25" s="35"/>
      <c r="H25" s="36"/>
      <c r="I25" s="290">
        <f>J25*1000/(I72*1.732*I74)</f>
        <v>56.97484759228269</v>
      </c>
      <c r="J25" s="291">
        <v>0.516</v>
      </c>
      <c r="K25" s="265"/>
      <c r="L25" s="290">
        <f>M25*1000/(L72*1.732*L74)</f>
        <v>32.79366227695341</v>
      </c>
      <c r="M25" s="291">
        <v>0.297</v>
      </c>
      <c r="N25" s="265"/>
      <c r="O25" s="290">
        <f>P25*1000/(O72*1.732*O74)</f>
        <v>26.523311403083174</v>
      </c>
      <c r="P25" s="291">
        <v>0.246</v>
      </c>
      <c r="Q25" s="267"/>
      <c r="R25" s="290">
        <f>S25*1000/(R72*1.732*R74)</f>
        <v>18.013098366686005</v>
      </c>
      <c r="S25" s="291">
        <v>0.171</v>
      </c>
      <c r="T25" s="265"/>
      <c r="U25" s="290">
        <f>V25*1000/(U72*1.732*U74)</f>
        <v>17.065040557913058</v>
      </c>
      <c r="V25" s="291">
        <v>0.162</v>
      </c>
      <c r="W25" s="265"/>
      <c r="X25" s="290">
        <f>Y25*1000/(X72*1.732*X74)</f>
        <v>16.81500895243532</v>
      </c>
      <c r="Y25" s="291">
        <v>0.162</v>
      </c>
      <c r="Z25" s="265"/>
      <c r="AA25" s="290">
        <f>AB25*1000/(AA72*1.732*AA74)</f>
        <v>16.192230843085866</v>
      </c>
      <c r="AB25" s="292">
        <v>0.156</v>
      </c>
      <c r="AC25" s="267"/>
      <c r="AD25" s="290">
        <f>AE25*1000/(AD72*1.732*AD74)</f>
        <v>13.541885366365737</v>
      </c>
      <c r="AE25" s="291">
        <v>0.129</v>
      </c>
      <c r="AF25" s="265"/>
      <c r="AG25" s="290">
        <f>AH25*1000/(AG72*1.732*AG74)</f>
        <v>17.866764612631215</v>
      </c>
      <c r="AH25" s="291">
        <v>0.165</v>
      </c>
      <c r="AI25" s="265"/>
      <c r="AJ25" s="290">
        <f>AK25*1000/(AJ72*1.732*AJ74)</f>
        <v>48.976190673277756</v>
      </c>
      <c r="AK25" s="291">
        <v>0.426</v>
      </c>
      <c r="AL25" s="265"/>
      <c r="AM25" s="290">
        <f>AN25*1000/(AM72*1.732*AM74)</f>
        <v>46.0140846922096</v>
      </c>
      <c r="AN25" s="291">
        <v>0.42</v>
      </c>
      <c r="AO25" s="267"/>
      <c r="AP25" s="290">
        <f>AQ25*1000/(AP72*1.732*AP74)</f>
        <v>34.96109475067647</v>
      </c>
      <c r="AQ25" s="291">
        <v>0.309</v>
      </c>
      <c r="AR25" s="265"/>
      <c r="AS25" s="290">
        <f>AT25*1000/(AS72*1.732*AS74)</f>
        <v>15.61369280127299</v>
      </c>
      <c r="AT25" s="291">
        <v>0.138</v>
      </c>
      <c r="AU25" s="265"/>
      <c r="AV25" s="290">
        <f>AW25*1000/(AV72*1.732*AV74)</f>
        <v>32.436359861950855</v>
      </c>
      <c r="AW25" s="291">
        <v>0.315</v>
      </c>
      <c r="AX25" s="265"/>
      <c r="AY25" s="290">
        <f>AZ25*1000/(AY72*1.732*AY74)</f>
        <v>24.375836856492082</v>
      </c>
      <c r="AZ25" s="291">
        <v>0.258</v>
      </c>
      <c r="BA25" s="267"/>
      <c r="BB25" s="290">
        <f>BC25*1000/(BB72*1.732*BB74)</f>
        <v>11.621843105118081</v>
      </c>
      <c r="BC25" s="291">
        <v>0.117</v>
      </c>
      <c r="BD25" s="265"/>
      <c r="BE25" s="290">
        <f>BF25*1000/(BE72*1.732*BE74)</f>
        <v>11.356083752910743</v>
      </c>
      <c r="BF25" s="291">
        <v>0.114</v>
      </c>
      <c r="BG25" s="265"/>
      <c r="BH25" s="290">
        <f>BI25*1000/(BH72*1.732*BH74)</f>
        <v>11.52960625507746</v>
      </c>
      <c r="BI25" s="291">
        <v>0.117</v>
      </c>
      <c r="BJ25" s="265"/>
      <c r="BK25" s="290">
        <f>BL25*1000/(BK72*1.732*BK74)</f>
        <v>10.203838684112965</v>
      </c>
      <c r="BL25" s="291">
        <v>0.108</v>
      </c>
      <c r="BM25" s="267"/>
      <c r="BN25" s="290">
        <f>BO25*1000/(BN72*1.732*BN74)</f>
        <v>12.726911520027814</v>
      </c>
      <c r="BO25" s="291">
        <v>0.123</v>
      </c>
      <c r="BP25" s="265"/>
      <c r="BQ25" s="290">
        <f>BR25*1000/(BQ72*1.732*BQ74)</f>
        <v>38.92363183434102</v>
      </c>
      <c r="BR25" s="291">
        <v>0.369</v>
      </c>
      <c r="BS25" s="265"/>
      <c r="BT25" s="290">
        <f>BU25*1000/(BT72*1.732*BT74)</f>
        <v>52.699572646678355</v>
      </c>
      <c r="BU25" s="291">
        <v>0.498</v>
      </c>
      <c r="BV25" s="265"/>
      <c r="BW25" s="290">
        <f>BX25*1000/(BW72*1.732*BW74)</f>
        <v>53.49374295074924</v>
      </c>
      <c r="BX25" s="291">
        <v>0.498</v>
      </c>
      <c r="BY25" s="267"/>
      <c r="BZ25" s="290">
        <f>CA25*1000/(BZ72*1.732*BZ74)</f>
        <v>53.708577259788385</v>
      </c>
      <c r="CA25" s="291">
        <v>0.504</v>
      </c>
      <c r="CB25" s="265"/>
      <c r="CC25" s="381">
        <f aca="true" t="shared" si="1" ref="CC25:CC68">J25+M25+P25+S25+V25+Y25+AB25+AE25+AH25+AK25+AN25+AQ25+AT25+AW25+AZ25+BC25+BF25+BI25+BL25+BO25+BR25+BU25+BX25+CA25</f>
        <v>6.318</v>
      </c>
    </row>
    <row r="26" spans="1:81" ht="12.75" customHeight="1">
      <c r="A26" s="440"/>
      <c r="B26" s="398"/>
      <c r="C26" s="253" t="s">
        <v>28</v>
      </c>
      <c r="D26" s="436"/>
      <c r="E26" s="82" t="s">
        <v>29</v>
      </c>
      <c r="F26" s="37"/>
      <c r="G26" s="35"/>
      <c r="H26" s="36"/>
      <c r="I26" s="293">
        <f>J26*1000/(I72*1.732*I74)</f>
        <v>143.09961720852397</v>
      </c>
      <c r="J26" s="291">
        <v>1.296</v>
      </c>
      <c r="K26" s="265"/>
      <c r="L26" s="293">
        <f>M26*1000/(L72*1.732*L74)</f>
        <v>51.674861769744766</v>
      </c>
      <c r="M26" s="291">
        <v>0.468</v>
      </c>
      <c r="N26" s="265"/>
      <c r="O26" s="293">
        <f>P26*1000/(O72*1.732*O74)</f>
        <v>43.98988232706478</v>
      </c>
      <c r="P26" s="291">
        <v>0.408</v>
      </c>
      <c r="Q26" s="267"/>
      <c r="R26" s="293">
        <f>S26*1000/(R72*1.732*R74)</f>
        <v>36.65823527255397</v>
      </c>
      <c r="S26" s="291">
        <v>0.348</v>
      </c>
      <c r="T26" s="265"/>
      <c r="U26" s="293">
        <f>V26*1000/(U72*1.732*U74)</f>
        <v>36.02619673337201</v>
      </c>
      <c r="V26" s="291">
        <v>0.342</v>
      </c>
      <c r="W26" s="265"/>
      <c r="X26" s="293">
        <f>Y26*1000/(X72*1.732*X74)</f>
        <v>34.87557412356956</v>
      </c>
      <c r="Y26" s="291">
        <v>0.336</v>
      </c>
      <c r="Z26" s="265"/>
      <c r="AA26" s="293">
        <f>AB26*1000/(AA72*1.732*AA74)</f>
        <v>35.49835223291901</v>
      </c>
      <c r="AB26" s="292">
        <v>0.342</v>
      </c>
      <c r="AC26" s="267"/>
      <c r="AD26" s="293">
        <f>AE26*1000/(AD72*1.732*AD74)</f>
        <v>35.27188746588285</v>
      </c>
      <c r="AE26" s="291">
        <v>0.336</v>
      </c>
      <c r="AF26" s="265"/>
      <c r="AG26" s="293">
        <f>AH26*1000/(AG72*1.732*AG74)</f>
        <v>42.23053453894651</v>
      </c>
      <c r="AH26" s="291">
        <v>0.39</v>
      </c>
      <c r="AI26" s="265"/>
      <c r="AJ26" s="293">
        <f>AK26*1000/(AJ72*1.732*AJ74)</f>
        <v>128.99362895637944</v>
      </c>
      <c r="AK26" s="291">
        <v>1.122</v>
      </c>
      <c r="AL26" s="265"/>
      <c r="AM26" s="293">
        <f>AN26*1000/(AM72*1.732*AM74)</f>
        <v>111.0911473283346</v>
      </c>
      <c r="AN26" s="291">
        <v>1.014</v>
      </c>
      <c r="AO26" s="267"/>
      <c r="AP26" s="293">
        <f>AQ26*1000/(AP72*1.732*AP74)</f>
        <v>97.07643785139292</v>
      </c>
      <c r="AQ26" s="291">
        <v>0.858</v>
      </c>
      <c r="AR26" s="265"/>
      <c r="AS26" s="293">
        <f>AT26*1000/(AS72*1.732*AS74)</f>
        <v>45.48336598631697</v>
      </c>
      <c r="AT26" s="291">
        <v>0.402</v>
      </c>
      <c r="AU26" s="265"/>
      <c r="AV26" s="293">
        <f>AW26*1000/(AV72*1.732*AV74)</f>
        <v>95.14665559505583</v>
      </c>
      <c r="AW26" s="291">
        <v>0.924</v>
      </c>
      <c r="AX26" s="265"/>
      <c r="AY26" s="293">
        <f>AZ26*1000/(AY72*1.732*AY74)</f>
        <v>76.52879013084723</v>
      </c>
      <c r="AZ26" s="291">
        <v>0.81</v>
      </c>
      <c r="BA26" s="267"/>
      <c r="BB26" s="293">
        <f>BC26*1000/(BB72*1.732*BB74)</f>
        <v>20.859718393801685</v>
      </c>
      <c r="BC26" s="291">
        <v>0.21</v>
      </c>
      <c r="BD26" s="265"/>
      <c r="BE26" s="293">
        <f>BF26*1000/(BE72*1.732*BE74)</f>
        <v>20.91910165009874</v>
      </c>
      <c r="BF26" s="291">
        <v>0.21</v>
      </c>
      <c r="BG26" s="265"/>
      <c r="BH26" s="293">
        <f>BI26*1000/(BH72*1.732*BH74)</f>
        <v>19.511641354746473</v>
      </c>
      <c r="BI26" s="291">
        <v>0.198</v>
      </c>
      <c r="BJ26" s="265"/>
      <c r="BK26" s="293">
        <f>BL26*1000/(BK72*1.732*BK74)</f>
        <v>18.707037587540434</v>
      </c>
      <c r="BL26" s="291">
        <v>0.198</v>
      </c>
      <c r="BM26" s="267"/>
      <c r="BN26" s="293">
        <f>BO26*1000/(BN72*1.732*BN74)</f>
        <v>24.21217313566267</v>
      </c>
      <c r="BO26" s="291">
        <v>0.234</v>
      </c>
      <c r="BP26" s="265"/>
      <c r="BQ26" s="293">
        <f>BR26*1000/(BQ72*1.732*BQ74)</f>
        <v>93.66987823548733</v>
      </c>
      <c r="BR26" s="291">
        <v>0.888</v>
      </c>
      <c r="BS26" s="265"/>
      <c r="BT26" s="293">
        <f>BU26*1000/(BT72*1.732*BT74)</f>
        <v>144.13015651561432</v>
      </c>
      <c r="BU26" s="291">
        <v>1.362</v>
      </c>
      <c r="BV26" s="265"/>
      <c r="BW26" s="293">
        <f>BX26*1000/(BW72*1.732*BW74)</f>
        <v>149.52467909125087</v>
      </c>
      <c r="BX26" s="291">
        <v>1.392</v>
      </c>
      <c r="BY26" s="267"/>
      <c r="BZ26" s="293">
        <f>CA26*1000/(BZ72*1.732*BZ74)</f>
        <v>129.15634055330065</v>
      </c>
      <c r="CA26" s="291">
        <v>1.212</v>
      </c>
      <c r="CB26" s="265"/>
      <c r="CC26" s="381">
        <f t="shared" si="1"/>
        <v>15.300000000000002</v>
      </c>
    </row>
    <row r="27" spans="1:81" ht="12.75" customHeight="1">
      <c r="A27" s="440"/>
      <c r="B27" s="398"/>
      <c r="C27" s="83" t="s">
        <v>30</v>
      </c>
      <c r="D27" s="84"/>
      <c r="E27" s="82" t="s">
        <v>110</v>
      </c>
      <c r="F27" s="37"/>
      <c r="G27" s="35"/>
      <c r="H27" s="36"/>
      <c r="I27" s="290">
        <f>J27*1000/(I72*1.732*I74)</f>
        <v>40.7436410107603</v>
      </c>
      <c r="J27" s="294">
        <v>0.369</v>
      </c>
      <c r="K27" s="295"/>
      <c r="L27" s="290">
        <f>M27*1000/(L72*1.732*L74)</f>
        <v>41.73738835248616</v>
      </c>
      <c r="M27" s="294">
        <v>0.378</v>
      </c>
      <c r="N27" s="295"/>
      <c r="O27" s="290">
        <f>P27*1000/(O72*1.732*O74)</f>
        <v>40.75533215595707</v>
      </c>
      <c r="P27" s="294">
        <v>0.378</v>
      </c>
      <c r="Q27" s="296"/>
      <c r="R27" s="290">
        <f>S27*1000/(R72*1.732*R74)</f>
        <v>38.87037015969086</v>
      </c>
      <c r="S27" s="294">
        <v>0.369</v>
      </c>
      <c r="T27" s="265"/>
      <c r="U27" s="290">
        <f>V27*1000/(U72*1.732*U74)</f>
        <v>36.02619673337201</v>
      </c>
      <c r="V27" s="294">
        <v>0.342</v>
      </c>
      <c r="W27" s="295"/>
      <c r="X27" s="290">
        <f>Y27*1000/(X72*1.732*X74)</f>
        <v>36.4325193969432</v>
      </c>
      <c r="Y27" s="294">
        <v>0.351</v>
      </c>
      <c r="Z27" s="295"/>
      <c r="AA27" s="290">
        <f>AB27*1000/(AA72*1.732*AA74)</f>
        <v>36.4325193969432</v>
      </c>
      <c r="AB27" s="297">
        <v>0.351</v>
      </c>
      <c r="AC27" s="296"/>
      <c r="AD27" s="290">
        <f>AE27*1000/(AD72*1.732*AD74)</f>
        <v>41.570438799076214</v>
      </c>
      <c r="AE27" s="294">
        <v>0.396</v>
      </c>
      <c r="AF27" s="265"/>
      <c r="AG27" s="290">
        <f>AH27*1000/(AG72*1.732*AG74)</f>
        <v>50.676641446735815</v>
      </c>
      <c r="AH27" s="294">
        <v>0.468</v>
      </c>
      <c r="AI27" s="295"/>
      <c r="AJ27" s="290">
        <f>AK27*1000/(AJ72*1.732*AJ74)</f>
        <v>73.46428600991663</v>
      </c>
      <c r="AK27" s="294">
        <v>0.639</v>
      </c>
      <c r="AL27" s="295"/>
      <c r="AM27" s="290">
        <f>AN27*1000/(AM72*1.732*AM74)</f>
        <v>80.85332024488258</v>
      </c>
      <c r="AN27" s="294">
        <v>0.738</v>
      </c>
      <c r="AO27" s="296"/>
      <c r="AP27" s="290">
        <f>AQ27*1000/(AP72*1.732*AP74)</f>
        <v>64.15191172696946</v>
      </c>
      <c r="AQ27" s="294">
        <v>0.567</v>
      </c>
      <c r="AR27" s="265"/>
      <c r="AS27" s="290">
        <f>AT27*1000/(AS72*1.732*AS74)</f>
        <v>62.11534310071646</v>
      </c>
      <c r="AT27" s="294">
        <v>0.549</v>
      </c>
      <c r="AU27" s="295"/>
      <c r="AV27" s="290">
        <f>AW27*1000/(AV72*1.732*AV74)</f>
        <v>73.21349797411764</v>
      </c>
      <c r="AW27" s="294">
        <v>0.711</v>
      </c>
      <c r="AX27" s="295"/>
      <c r="AY27" s="290">
        <f>AZ27*1000/(AY72*1.732*AY74)</f>
        <v>60.37271221433504</v>
      </c>
      <c r="AZ27" s="294">
        <v>0.639</v>
      </c>
      <c r="BA27" s="296"/>
      <c r="BB27" s="290">
        <f>BC27*1000/(BB72*1.732*BB74)</f>
        <v>67.94308276838262</v>
      </c>
      <c r="BC27" s="294">
        <v>0.684</v>
      </c>
      <c r="BD27" s="265"/>
      <c r="BE27" s="290">
        <f>BF27*1000/(BE72*1.732*BE74)</f>
        <v>69.92956837318721</v>
      </c>
      <c r="BF27" s="294">
        <v>0.702</v>
      </c>
      <c r="BG27" s="295"/>
      <c r="BH27" s="290">
        <f>BI27*1000/(BH72*1.732*BH74)</f>
        <v>74.49899426357744</v>
      </c>
      <c r="BI27" s="294">
        <v>0.756</v>
      </c>
      <c r="BJ27" s="295"/>
      <c r="BK27" s="290">
        <f>BL27*1000/(BK72*1.732*BK74)</f>
        <v>79.07974980187547</v>
      </c>
      <c r="BL27" s="294">
        <v>0.837</v>
      </c>
      <c r="BM27" s="296"/>
      <c r="BN27" s="290">
        <f>BO27*1000/(BN72*1.732*BN74)</f>
        <v>56.8054831259778</v>
      </c>
      <c r="BO27" s="294">
        <v>0.549</v>
      </c>
      <c r="BP27" s="265"/>
      <c r="BQ27" s="290">
        <f>BR27*1000/(BQ72*1.732*BQ74)</f>
        <v>37.024918086324384</v>
      </c>
      <c r="BR27" s="294">
        <v>0.351</v>
      </c>
      <c r="BS27" s="295"/>
      <c r="BT27" s="290">
        <f>BU27*1000/(BT72*1.732*BT74)</f>
        <v>74.28734939351045</v>
      </c>
      <c r="BU27" s="298">
        <v>0.702</v>
      </c>
      <c r="BV27" s="295"/>
      <c r="BW27" s="290">
        <f>BX27*1000/(BW72*1.732*BW74)</f>
        <v>40.92593587195875</v>
      </c>
      <c r="BX27" s="298">
        <v>0.381</v>
      </c>
      <c r="BY27" s="296"/>
      <c r="BZ27" s="290">
        <f>CA27*1000/(BZ72*1.732*BZ74)</f>
        <v>38.36326947127742</v>
      </c>
      <c r="CA27" s="294">
        <v>0.36</v>
      </c>
      <c r="CB27" s="265"/>
      <c r="CC27" s="381">
        <f t="shared" si="1"/>
        <v>12.566999999999998</v>
      </c>
    </row>
    <row r="28" spans="1:81" ht="12" customHeight="1">
      <c r="A28" s="440"/>
      <c r="B28" s="398"/>
      <c r="C28" s="44" t="s">
        <v>31</v>
      </c>
      <c r="D28" s="45"/>
      <c r="E28" s="82" t="s">
        <v>32</v>
      </c>
      <c r="F28" s="37"/>
      <c r="G28" s="35"/>
      <c r="H28" s="36"/>
      <c r="I28" s="304">
        <f>J28*1000/(I72*1.732*I74)</f>
        <v>12.145800843316078</v>
      </c>
      <c r="J28" s="299">
        <v>0.11</v>
      </c>
      <c r="K28" s="305"/>
      <c r="L28" s="304">
        <f>M28*1000/(L72*1.732*L74)</f>
        <v>11.92496810071033</v>
      </c>
      <c r="M28" s="299">
        <v>0.108</v>
      </c>
      <c r="N28" s="305"/>
      <c r="O28" s="304">
        <f>P28*1000/(O72*1.732*O74)</f>
        <v>11.644380615987734</v>
      </c>
      <c r="P28" s="299">
        <v>0.108</v>
      </c>
      <c r="Q28" s="306"/>
      <c r="R28" s="304">
        <f>S28*1000/(R72*1.732*R74)</f>
        <v>11.587373218336028</v>
      </c>
      <c r="S28" s="299">
        <v>0.11</v>
      </c>
      <c r="T28" s="305"/>
      <c r="U28" s="304">
        <f>V28*1000/(U72*1.732*U74)</f>
        <v>9.901937113850787</v>
      </c>
      <c r="V28" s="299">
        <v>0.094</v>
      </c>
      <c r="W28" s="305"/>
      <c r="X28" s="304">
        <f>Y28*1000/(X72*1.732*X74)</f>
        <v>9.756857046474817</v>
      </c>
      <c r="Y28" s="299">
        <v>0.094</v>
      </c>
      <c r="Z28" s="305"/>
      <c r="AA28" s="304">
        <f>AB28*1000/(AA72*1.732*AA74)</f>
        <v>10.172042452707787</v>
      </c>
      <c r="AB28" s="297">
        <v>0.098</v>
      </c>
      <c r="AC28" s="306"/>
      <c r="AD28" s="304">
        <f>AE28*1000/(AD72*1.732*AD74)</f>
        <v>28.763384421583037</v>
      </c>
      <c r="AE28" s="299">
        <v>0.274</v>
      </c>
      <c r="AF28" s="305"/>
      <c r="AG28" s="304">
        <f>AH28*1000/(AG72*1.732*AG74)</f>
        <v>33.56786078736774</v>
      </c>
      <c r="AH28" s="299">
        <v>0.31</v>
      </c>
      <c r="AI28" s="305"/>
      <c r="AJ28" s="304">
        <f>AK28*1000/(AJ72*1.732*AJ74)</f>
        <v>40.58355706025129</v>
      </c>
      <c r="AK28" s="299">
        <v>0.353</v>
      </c>
      <c r="AL28" s="305"/>
      <c r="AM28" s="304">
        <f>AN28*1000/(AM72*1.732*AM74)</f>
        <v>35.27746493069402</v>
      </c>
      <c r="AN28" s="299">
        <v>0.322</v>
      </c>
      <c r="AO28" s="306"/>
      <c r="AP28" s="304">
        <f>AQ28*1000/(AP72*1.732*AP74)</f>
        <v>34.73480934775947</v>
      </c>
      <c r="AQ28" s="299">
        <v>0.307</v>
      </c>
      <c r="AR28" s="305"/>
      <c r="AS28" s="304">
        <f>AT28*1000/(AS72*1.732*AS74)</f>
        <v>35.86623636234447</v>
      </c>
      <c r="AT28" s="299">
        <v>0.317</v>
      </c>
      <c r="AU28" s="305"/>
      <c r="AV28" s="304">
        <f>AW28*1000/(AV72*1.732*AV74)</f>
        <v>31.09771643907669</v>
      </c>
      <c r="AW28" s="299">
        <v>0.302</v>
      </c>
      <c r="AX28" s="305"/>
      <c r="AY28" s="304">
        <f>AZ28*1000/(AY72*1.732*AY74)</f>
        <v>28.816396283837538</v>
      </c>
      <c r="AZ28" s="299">
        <v>0.305</v>
      </c>
      <c r="BA28" s="306"/>
      <c r="BB28" s="304">
        <f>BC28*1000/(BB72*1.732*BB74)</f>
        <v>39.53413295587176</v>
      </c>
      <c r="BC28" s="299">
        <v>0.398</v>
      </c>
      <c r="BD28" s="305"/>
      <c r="BE28" s="304">
        <f>BF28*1000/(BE72*1.732*BE74)</f>
        <v>47.61585994641522</v>
      </c>
      <c r="BF28" s="299">
        <v>0.478</v>
      </c>
      <c r="BG28" s="305"/>
      <c r="BH28" s="304">
        <f>BI28*1000/(BH72*1.732*BH74)</f>
        <v>41.88104836246086</v>
      </c>
      <c r="BI28" s="294">
        <v>0.425</v>
      </c>
      <c r="BJ28" s="305"/>
      <c r="BK28" s="304">
        <f>BL28*1000/(BK72*1.732*BK74)</f>
        <v>35.14655546750021</v>
      </c>
      <c r="BL28" s="299">
        <v>0.372</v>
      </c>
      <c r="BM28" s="306"/>
      <c r="BN28" s="304">
        <f>BO28*1000/(BN72*1.732*BN74)</f>
        <v>24.315643961028748</v>
      </c>
      <c r="BO28" s="299">
        <v>0.235</v>
      </c>
      <c r="BP28" s="305"/>
      <c r="BQ28" s="304">
        <f>BR28*1000/(BQ72*1.732*BQ74)</f>
        <v>39.451052319901194</v>
      </c>
      <c r="BR28" s="299">
        <v>0.374</v>
      </c>
      <c r="BS28" s="305"/>
      <c r="BT28" s="304">
        <f>BU28*1000/(BT72*1.732*BT74)</f>
        <v>48.99578742050618</v>
      </c>
      <c r="BU28" s="299">
        <v>0.463</v>
      </c>
      <c r="BV28" s="305"/>
      <c r="BW28" s="304">
        <f>BX28*1000/(BW72*1.732*BW74)</f>
        <v>49.519308233524896</v>
      </c>
      <c r="BX28" s="299">
        <v>0.461</v>
      </c>
      <c r="BY28" s="306"/>
      <c r="BZ28" s="304">
        <f>CA28*1000/(BZ72*1.732*BZ74)</f>
        <v>46.568746552633975</v>
      </c>
      <c r="CA28" s="299">
        <v>0.437</v>
      </c>
      <c r="CB28" s="305"/>
      <c r="CC28" s="381">
        <f t="shared" si="1"/>
        <v>6.855000000000001</v>
      </c>
    </row>
    <row r="29" spans="1:81" ht="12.75" customHeight="1">
      <c r="A29" s="440"/>
      <c r="B29" s="398"/>
      <c r="C29" s="44" t="s">
        <v>33</v>
      </c>
      <c r="D29" s="45"/>
      <c r="E29" s="82" t="s">
        <v>34</v>
      </c>
      <c r="F29" s="37"/>
      <c r="G29" s="35"/>
      <c r="H29" s="36"/>
      <c r="I29" s="307">
        <f>J29*1000/(I72*1.732*I74)</f>
        <v>7.949978733806887</v>
      </c>
      <c r="J29" s="299">
        <v>0.072</v>
      </c>
      <c r="K29" s="305"/>
      <c r="L29" s="307">
        <f>M29*1000/(L72*1.732*L74)</f>
        <v>8.170811476412634</v>
      </c>
      <c r="M29" s="299">
        <v>0.074</v>
      </c>
      <c r="N29" s="305"/>
      <c r="O29" s="307">
        <f>P29*1000/(O72*1.732*O74)</f>
        <v>7.76292041065849</v>
      </c>
      <c r="P29" s="299">
        <v>0.072</v>
      </c>
      <c r="Q29" s="306"/>
      <c r="R29" s="307">
        <f>S29*1000/(R72*1.732*R74)</f>
        <v>8.005821496304891</v>
      </c>
      <c r="S29" s="299">
        <v>0.076</v>
      </c>
      <c r="T29" s="305"/>
      <c r="U29" s="307">
        <f>V29*1000/(U72*1.732*U74)</f>
        <v>10.849994922623734</v>
      </c>
      <c r="V29" s="299">
        <v>0.103</v>
      </c>
      <c r="W29" s="305"/>
      <c r="X29" s="307">
        <f>Y29*1000/(X72*1.732*X74)</f>
        <v>7.473337312193476</v>
      </c>
      <c r="Y29" s="299">
        <v>0.072</v>
      </c>
      <c r="Z29" s="305"/>
      <c r="AA29" s="307">
        <f>AB29*1000/(AA72*1.732*AA74)</f>
        <v>7.680930015309962</v>
      </c>
      <c r="AB29" s="297">
        <v>0.074</v>
      </c>
      <c r="AC29" s="306"/>
      <c r="AD29" s="307">
        <f>AE29*1000/(AD72*1.732*AD74)</f>
        <v>7.558261599832039</v>
      </c>
      <c r="AE29" s="299">
        <v>0.072</v>
      </c>
      <c r="AF29" s="305"/>
      <c r="AG29" s="307">
        <f>AH29*1000/(AG72*1.732*AG74)</f>
        <v>11.69460956463134</v>
      </c>
      <c r="AH29" s="299">
        <v>0.108</v>
      </c>
      <c r="AI29" s="305"/>
      <c r="AJ29" s="307">
        <f>AK29*1000/(AJ72*1.732*AJ74)</f>
        <v>25.752738757779856</v>
      </c>
      <c r="AK29" s="299">
        <v>0.224</v>
      </c>
      <c r="AL29" s="305"/>
      <c r="AM29" s="307">
        <f>AN29*1000/(AM72*1.732*AM74)</f>
        <v>7.8881288043787885</v>
      </c>
      <c r="AN29" s="299">
        <v>0.072</v>
      </c>
      <c r="AO29" s="306"/>
      <c r="AP29" s="307">
        <f>AQ29*1000/(AP72*1.732*AP74)</f>
        <v>11.653698250225492</v>
      </c>
      <c r="AQ29" s="299">
        <v>0.103</v>
      </c>
      <c r="AR29" s="305"/>
      <c r="AS29" s="307">
        <f>AT29*1000/(AS72*1.732*AS74)</f>
        <v>7.580560997719495</v>
      </c>
      <c r="AT29" s="299">
        <v>0.067</v>
      </c>
      <c r="AU29" s="305"/>
      <c r="AV29" s="307">
        <f>AW29*1000/(AV72*1.732*AV74)</f>
        <v>6.899162256351452</v>
      </c>
      <c r="AW29" s="299">
        <v>0.067</v>
      </c>
      <c r="AX29" s="305"/>
      <c r="AY29" s="307">
        <f>AZ29*1000/(AY72*1.732*AY74)</f>
        <v>6.14119920803095</v>
      </c>
      <c r="AZ29" s="299">
        <v>0.065</v>
      </c>
      <c r="BA29" s="306"/>
      <c r="BB29" s="307">
        <f>BC29*1000/(BB72*1.732*BB74)</f>
        <v>6.456579502843378</v>
      </c>
      <c r="BC29" s="299">
        <v>0.065</v>
      </c>
      <c r="BD29" s="305"/>
      <c r="BE29" s="307">
        <f>BF29*1000/(BE72*1.732*BE74)</f>
        <v>7.869566811227621</v>
      </c>
      <c r="BF29" s="299">
        <v>0.079</v>
      </c>
      <c r="BG29" s="305"/>
      <c r="BH29" s="307">
        <f>BI29*1000/(BH72*1.732*BH74)</f>
        <v>8.179122386080591</v>
      </c>
      <c r="BI29" s="299">
        <v>0.083</v>
      </c>
      <c r="BJ29" s="305"/>
      <c r="BK29" s="307">
        <f>BL29*1000/(BK72*1.732*BK74)</f>
        <v>6.991519098373698</v>
      </c>
      <c r="BL29" s="299">
        <v>0.074</v>
      </c>
      <c r="BM29" s="306"/>
      <c r="BN29" s="307">
        <f>BO29*1000/(BN72*1.732*BN74)</f>
        <v>7.449899426357744</v>
      </c>
      <c r="BO29" s="299">
        <v>0.072</v>
      </c>
      <c r="BP29" s="305"/>
      <c r="BQ29" s="307">
        <f>BR29*1000/(BQ72*1.732*BQ74)</f>
        <v>7.594854992066541</v>
      </c>
      <c r="BR29" s="299">
        <v>0.072</v>
      </c>
      <c r="BS29" s="305"/>
      <c r="BT29" s="307">
        <f>BU29*1000/(BT72*1.732*BT74)</f>
        <v>7.619215322411329</v>
      </c>
      <c r="BU29" s="299">
        <v>0.072</v>
      </c>
      <c r="BV29" s="305"/>
      <c r="BW29" s="307">
        <f>BX29*1000/(BW72*1.732*BW74)</f>
        <v>7.734035125409528</v>
      </c>
      <c r="BX29" s="299">
        <v>0.072</v>
      </c>
      <c r="BY29" s="306"/>
      <c r="BZ29" s="307">
        <f>CA29*1000/(BZ72*1.732*BZ74)</f>
        <v>11.722110116223655</v>
      </c>
      <c r="CA29" s="299">
        <v>0.11</v>
      </c>
      <c r="CB29" s="305"/>
      <c r="CC29" s="381">
        <f t="shared" si="1"/>
        <v>2.02</v>
      </c>
    </row>
    <row r="30" spans="1:81" ht="12" customHeight="1">
      <c r="A30" s="440"/>
      <c r="B30" s="398"/>
      <c r="C30" s="44" t="s">
        <v>145</v>
      </c>
      <c r="D30" s="45"/>
      <c r="E30" s="82" t="s">
        <v>35</v>
      </c>
      <c r="F30" s="37"/>
      <c r="G30" s="35"/>
      <c r="H30" s="36"/>
      <c r="I30" s="304">
        <f>J30*1000/(I72*1.732*I74)</f>
        <v>49.908199828898795</v>
      </c>
      <c r="J30" s="291">
        <v>0.452</v>
      </c>
      <c r="K30" s="305"/>
      <c r="L30" s="304">
        <f>M30*1000/(L72*1.732*L74)</f>
        <v>94.07474835004817</v>
      </c>
      <c r="M30" s="291">
        <v>0.852</v>
      </c>
      <c r="N30" s="305"/>
      <c r="O30" s="304">
        <f>P30*1000/(O72*1.732*O74)</f>
        <v>72.1304688157018</v>
      </c>
      <c r="P30" s="291">
        <v>0.669</v>
      </c>
      <c r="Q30" s="306"/>
      <c r="R30" s="304">
        <f>S30*1000/(R72*1.732*R74)</f>
        <v>52.77521802169409</v>
      </c>
      <c r="S30" s="291">
        <v>0.501</v>
      </c>
      <c r="T30" s="305"/>
      <c r="U30" s="304">
        <f>V30*1000/(U72*1.732*U74)</f>
        <v>65.8373478314547</v>
      </c>
      <c r="V30" s="291">
        <v>0.625</v>
      </c>
      <c r="W30" s="305"/>
      <c r="X30" s="304">
        <f>Y30*1000/(X72*1.732*X74)</f>
        <v>74.94096582505125</v>
      </c>
      <c r="Y30" s="291">
        <v>0.722</v>
      </c>
      <c r="Z30" s="305"/>
      <c r="AA30" s="304">
        <f>AB30*1000/(AA72*1.732*AA74)</f>
        <v>56.153826193009316</v>
      </c>
      <c r="AB30" s="297">
        <v>0.541</v>
      </c>
      <c r="AC30" s="306"/>
      <c r="AD30" s="304">
        <f>AE30*1000/(AD72*1.732*AD74)</f>
        <v>46.6092798656309</v>
      </c>
      <c r="AE30" s="291">
        <v>0.444</v>
      </c>
      <c r="AF30" s="305"/>
      <c r="AG30" s="304">
        <f>AH30*1000/(AG72*1.732*AG74)</f>
        <v>47.75298905557798</v>
      </c>
      <c r="AH30" s="299">
        <v>0.441</v>
      </c>
      <c r="AI30" s="305"/>
      <c r="AJ30" s="304">
        <f>AK30*1000/(AJ72*1.732*AJ74)</f>
        <v>40.00871914155085</v>
      </c>
      <c r="AK30" s="291">
        <v>0.348</v>
      </c>
      <c r="AL30" s="305"/>
      <c r="AM30" s="304">
        <f>AN30*1000/(AM72*1.732*AM74)</f>
        <v>54.45000021911469</v>
      </c>
      <c r="AN30" s="291">
        <v>0.497</v>
      </c>
      <c r="AO30" s="306"/>
      <c r="AP30" s="304">
        <f>AQ30*1000/(AP72*1.732*AP74)</f>
        <v>57.02392153508396</v>
      </c>
      <c r="AQ30" s="291">
        <v>0.504</v>
      </c>
      <c r="AR30" s="305"/>
      <c r="AS30" s="304">
        <f>AT30*1000/(AS72*1.732*AS74)</f>
        <v>48.99078973153046</v>
      </c>
      <c r="AT30" s="291">
        <v>0.433</v>
      </c>
      <c r="AU30" s="305"/>
      <c r="AV30" s="304">
        <f>AW30*1000/(AV72*1.732*AV74)</f>
        <v>63.945966584988824</v>
      </c>
      <c r="AW30" s="291">
        <v>0.621</v>
      </c>
      <c r="AX30" s="305"/>
      <c r="AY30" s="304">
        <f>AZ30*1000/(AY72*1.732*AY74)</f>
        <v>42.42151452932149</v>
      </c>
      <c r="AZ30" s="291">
        <v>0.449</v>
      </c>
      <c r="BA30" s="306"/>
      <c r="BB30" s="304">
        <f>BC30*1000/(BB72*1.732*BB74)</f>
        <v>48.07668429809531</v>
      </c>
      <c r="BC30" s="291">
        <v>0.484</v>
      </c>
      <c r="BD30" s="305"/>
      <c r="BE30" s="304">
        <f>BF30*1000/(BE72*1.732*BE74)</f>
        <v>51.3016064276231</v>
      </c>
      <c r="BF30" s="291">
        <v>0.515</v>
      </c>
      <c r="BG30" s="305"/>
      <c r="BH30" s="304">
        <f>BI30*1000/(BH72*1.732*BH74)</f>
        <v>46.80823052275038</v>
      </c>
      <c r="BI30" s="299">
        <v>0.475</v>
      </c>
      <c r="BJ30" s="305"/>
      <c r="BK30" s="304">
        <f>BL30*1000/(BK72*1.732*BK74)</f>
        <v>29.19431623510098</v>
      </c>
      <c r="BL30" s="291">
        <v>0.309</v>
      </c>
      <c r="BM30" s="306"/>
      <c r="BN30" s="304">
        <f>BO30*1000/(BN72*1.732*BN74)</f>
        <v>18.107394439063963</v>
      </c>
      <c r="BO30" s="291">
        <v>0.175</v>
      </c>
      <c r="BP30" s="305"/>
      <c r="BQ30" s="304">
        <f>BR30*1000/(BQ72*1.732*BQ74)</f>
        <v>47.04590731196774</v>
      </c>
      <c r="BR30" s="291">
        <v>0.446</v>
      </c>
      <c r="BS30" s="305"/>
      <c r="BT30" s="304">
        <f>BU30*1000/(BT72*1.732*BT74)</f>
        <v>35.55633817125287</v>
      </c>
      <c r="BU30" s="291">
        <v>0.336</v>
      </c>
      <c r="BV30" s="305"/>
      <c r="BW30" s="304">
        <f>BX30*1000/(BW72*1.732*BW74)</f>
        <v>46.40421075245717</v>
      </c>
      <c r="BX30" s="291">
        <v>0.432</v>
      </c>
      <c r="BY30" s="306"/>
      <c r="BZ30" s="304">
        <f>CA30*1000/(BZ72*1.732*BZ74)</f>
        <v>63.93878245212903</v>
      </c>
      <c r="CA30" s="291">
        <v>0.6</v>
      </c>
      <c r="CB30" s="305"/>
      <c r="CC30" s="381">
        <f t="shared" si="1"/>
        <v>11.871</v>
      </c>
    </row>
    <row r="31" spans="1:81" ht="12" customHeight="1">
      <c r="A31" s="440"/>
      <c r="B31" s="398"/>
      <c r="C31" s="216" t="s">
        <v>255</v>
      </c>
      <c r="D31" s="217"/>
      <c r="E31" s="218" t="s">
        <v>37</v>
      </c>
      <c r="F31" s="37"/>
      <c r="G31" s="35"/>
      <c r="H31" s="36"/>
      <c r="I31" s="307">
        <f>J31*1000/(I72*1.732*I74)</f>
        <v>0</v>
      </c>
      <c r="J31" s="299">
        <v>0</v>
      </c>
      <c r="K31" s="305"/>
      <c r="L31" s="307">
        <f>M31*1000/(L72*1.732*L74)</f>
        <v>0</v>
      </c>
      <c r="M31" s="299">
        <v>0</v>
      </c>
      <c r="N31" s="305"/>
      <c r="O31" s="307">
        <f>P31*1000/(O72*1.732*O74)</f>
        <v>0</v>
      </c>
      <c r="P31" s="299">
        <v>0</v>
      </c>
      <c r="Q31" s="306"/>
      <c r="R31" s="307">
        <f>S31*1000/(R72*1.732*R74)</f>
        <v>0</v>
      </c>
      <c r="S31" s="299">
        <v>0</v>
      </c>
      <c r="T31" s="305"/>
      <c r="U31" s="307">
        <f>V31*1000/(U72*1.732*U74)</f>
        <v>0</v>
      </c>
      <c r="V31" s="299">
        <v>0</v>
      </c>
      <c r="W31" s="305"/>
      <c r="X31" s="307">
        <f>Y31*1000/(X72*1.732*X74)</f>
        <v>0</v>
      </c>
      <c r="Y31" s="299">
        <v>0</v>
      </c>
      <c r="Z31" s="305"/>
      <c r="AA31" s="307">
        <f>AB31*1000/(AA72*1.732*AA74)</f>
        <v>0</v>
      </c>
      <c r="AB31" s="299">
        <v>0</v>
      </c>
      <c r="AC31" s="306"/>
      <c r="AD31" s="307">
        <f>AE31*1000/(AD72*1.732*AD74)</f>
        <v>0</v>
      </c>
      <c r="AE31" s="299">
        <v>0</v>
      </c>
      <c r="AF31" s="305"/>
      <c r="AG31" s="307">
        <f>AH31*1000/(AG72*1.732*AG74)</f>
        <v>0</v>
      </c>
      <c r="AH31" s="299">
        <v>0</v>
      </c>
      <c r="AI31" s="305"/>
      <c r="AJ31" s="307">
        <f>AK31*1000/(AJ72*1.732*AJ74)</f>
        <v>0</v>
      </c>
      <c r="AK31" s="299">
        <v>0</v>
      </c>
      <c r="AL31" s="305"/>
      <c r="AM31" s="307">
        <f>AN31*1000/(AM72*1.732*AM74)</f>
        <v>0</v>
      </c>
      <c r="AN31" s="299">
        <v>0</v>
      </c>
      <c r="AO31" s="306"/>
      <c r="AP31" s="307">
        <f>AQ31*1000/(AP72*1.732*AP74)</f>
        <v>0</v>
      </c>
      <c r="AQ31" s="299">
        <v>0</v>
      </c>
      <c r="AR31" s="305"/>
      <c r="AS31" s="307">
        <f>AT31*1000/(AS72*1.732*AS74)</f>
        <v>0</v>
      </c>
      <c r="AT31" s="299">
        <v>0</v>
      </c>
      <c r="AU31" s="305"/>
      <c r="AV31" s="307">
        <f>AW31*1000/(AV72*1.732*AV74)</f>
        <v>0</v>
      </c>
      <c r="AW31" s="299">
        <v>0</v>
      </c>
      <c r="AX31" s="305"/>
      <c r="AY31" s="307">
        <f>AZ31*1000/(AY72*1.732*AY74)</f>
        <v>0</v>
      </c>
      <c r="AZ31" s="299">
        <v>0</v>
      </c>
      <c r="BA31" s="306"/>
      <c r="BB31" s="307">
        <f>BC31*1000/(BB72*1.732*BB74)</f>
        <v>0</v>
      </c>
      <c r="BC31" s="299">
        <v>0</v>
      </c>
      <c r="BD31" s="305"/>
      <c r="BE31" s="307">
        <f>BF31*1000/(BE72*1.732*BE74)</f>
        <v>0</v>
      </c>
      <c r="BF31" s="299">
        <v>0</v>
      </c>
      <c r="BG31" s="305"/>
      <c r="BH31" s="307">
        <f>BI31*1000/(BH72*1.732*BH74)</f>
        <v>0</v>
      </c>
      <c r="BI31" s="291">
        <v>0</v>
      </c>
      <c r="BJ31" s="305"/>
      <c r="BK31" s="307">
        <f>BL31*1000/(BK72*1.732*BK74)</f>
        <v>0</v>
      </c>
      <c r="BL31" s="299">
        <v>0</v>
      </c>
      <c r="BM31" s="306"/>
      <c r="BN31" s="307">
        <f>BO31*1000/(BN72*1.732*BN74)</f>
        <v>0</v>
      </c>
      <c r="BO31" s="299">
        <v>0</v>
      </c>
      <c r="BP31" s="305"/>
      <c r="BQ31" s="307">
        <f>BR31*1000/(BQ72*1.732*BQ74)</f>
        <v>0</v>
      </c>
      <c r="BR31" s="299">
        <v>0</v>
      </c>
      <c r="BS31" s="305"/>
      <c r="BT31" s="307">
        <f>BU31*1000/(BT72*1.732*BT74)</f>
        <v>0</v>
      </c>
      <c r="BU31" s="299">
        <v>0</v>
      </c>
      <c r="BV31" s="305"/>
      <c r="BW31" s="307">
        <f>BX31*1000/(BW72*1.732*BW74)</f>
        <v>0</v>
      </c>
      <c r="BX31" s="299">
        <v>0</v>
      </c>
      <c r="BY31" s="306"/>
      <c r="BZ31" s="307">
        <f>CA31*1000/(BZ72*1.732*BZ74)</f>
        <v>0</v>
      </c>
      <c r="CA31" s="299">
        <v>0</v>
      </c>
      <c r="CB31" s="305"/>
      <c r="CC31" s="381">
        <f t="shared" si="1"/>
        <v>0</v>
      </c>
    </row>
    <row r="32" spans="1:81" ht="12.75" customHeight="1">
      <c r="A32" s="440"/>
      <c r="B32" s="398"/>
      <c r="C32" s="216" t="s">
        <v>38</v>
      </c>
      <c r="D32" s="217"/>
      <c r="E32" s="218" t="s">
        <v>39</v>
      </c>
      <c r="F32" s="37"/>
      <c r="G32" s="35"/>
      <c r="H32" s="36"/>
      <c r="I32" s="304">
        <f>J32*1000/(I72*1.732*I74)</f>
        <v>0.22083274260574687</v>
      </c>
      <c r="J32" s="299">
        <v>0.002</v>
      </c>
      <c r="K32" s="305"/>
      <c r="L32" s="304">
        <f>M32*1000/(L72*1.732*L74)</f>
        <v>0.22083274260574687</v>
      </c>
      <c r="M32" s="299">
        <v>0.002</v>
      </c>
      <c r="N32" s="305"/>
      <c r="O32" s="304">
        <f>P32*1000/(O72*1.732*O74)</f>
        <v>0.21563667807384693</v>
      </c>
      <c r="P32" s="299">
        <v>0.002</v>
      </c>
      <c r="Q32" s="306"/>
      <c r="R32" s="304">
        <f>S32*1000/(R72*1.732*R74)</f>
        <v>0.21067951306065505</v>
      </c>
      <c r="S32" s="299">
        <v>0.002</v>
      </c>
      <c r="T32" s="305"/>
      <c r="U32" s="304">
        <f>V32*1000/(U72*1.732*U74)</f>
        <v>0.21067951306065505</v>
      </c>
      <c r="V32" s="299">
        <v>0.002</v>
      </c>
      <c r="W32" s="305"/>
      <c r="X32" s="304">
        <f>Y32*1000/(X72*1.732*X74)</f>
        <v>0.20759270311648545</v>
      </c>
      <c r="Y32" s="299">
        <v>0.002</v>
      </c>
      <c r="Z32" s="305"/>
      <c r="AA32" s="304">
        <f>AB32*1000/(AA72*1.732*AA74)</f>
        <v>0.20759270311648545</v>
      </c>
      <c r="AB32" s="299">
        <v>0.002</v>
      </c>
      <c r="AC32" s="306"/>
      <c r="AD32" s="304">
        <f>AE32*1000/(AD72*1.732*AD74)</f>
        <v>0.20995171110644553</v>
      </c>
      <c r="AE32" s="299">
        <v>0.002</v>
      </c>
      <c r="AF32" s="305"/>
      <c r="AG32" s="304">
        <f>AH32*1000/(AG72*1.732*AG74)</f>
        <v>0.10828342189473464</v>
      </c>
      <c r="AH32" s="299">
        <v>0.001</v>
      </c>
      <c r="AI32" s="305"/>
      <c r="AJ32" s="304">
        <f>AK32*1000/(AJ72*1.732*AJ74)</f>
        <v>0.22993516748017728</v>
      </c>
      <c r="AK32" s="299">
        <v>0.002</v>
      </c>
      <c r="AL32" s="305"/>
      <c r="AM32" s="304">
        <f>AN32*1000/(AM72*1.732*AM74)</f>
        <v>0.32867203351578284</v>
      </c>
      <c r="AN32" s="299">
        <v>0.003</v>
      </c>
      <c r="AO32" s="306"/>
      <c r="AP32" s="304">
        <f>AQ32*1000/(AP72*1.732*AP74)</f>
        <v>0.22628540291699983</v>
      </c>
      <c r="AQ32" s="299">
        <v>0.002</v>
      </c>
      <c r="AR32" s="305"/>
      <c r="AS32" s="304">
        <f>AT32*1000/(AS72*1.732*AS74)</f>
        <v>0.22628540291699983</v>
      </c>
      <c r="AT32" s="299">
        <v>0.002</v>
      </c>
      <c r="AU32" s="305"/>
      <c r="AV32" s="304">
        <f>AW32*1000/(AV72*1.732*AV74)</f>
        <v>0.5148628549516009</v>
      </c>
      <c r="AW32" s="299">
        <v>0.005</v>
      </c>
      <c r="AX32" s="305"/>
      <c r="AY32" s="304">
        <f>AZ32*1000/(AY72*1.732*AY74)</f>
        <v>0.18895997563172157</v>
      </c>
      <c r="AZ32" s="299">
        <v>0.002</v>
      </c>
      <c r="BA32" s="306"/>
      <c r="BB32" s="304">
        <f>BC32*1000/(BB72*1.732*BB74)</f>
        <v>0.1986639847028732</v>
      </c>
      <c r="BC32" s="299">
        <v>0.002</v>
      </c>
      <c r="BD32" s="305"/>
      <c r="BE32" s="304">
        <f>BF32*1000/(BE72*1.732*BE74)</f>
        <v>0.1992295395247499</v>
      </c>
      <c r="BF32" s="299">
        <v>0.002</v>
      </c>
      <c r="BG32" s="305"/>
      <c r="BH32" s="304">
        <f>BI32*1000/(BH72*1.732*BH74)</f>
        <v>0.19708728641158052</v>
      </c>
      <c r="BI32" s="299">
        <v>0.002</v>
      </c>
      <c r="BJ32" s="305"/>
      <c r="BK32" s="304">
        <f>BL32*1000/(BK72*1.732*BK74)</f>
        <v>0.18895997563172157</v>
      </c>
      <c r="BL32" s="299">
        <v>0.002</v>
      </c>
      <c r="BM32" s="306"/>
      <c r="BN32" s="304">
        <f>BO32*1000/(BN72*1.732*BN74)</f>
        <v>0.20694165073215956</v>
      </c>
      <c r="BO32" s="299">
        <v>0.002</v>
      </c>
      <c r="BP32" s="305"/>
      <c r="BQ32" s="304">
        <f>BR32*1000/(BQ72*1.732*BQ74)</f>
        <v>0.10548409711203528</v>
      </c>
      <c r="BR32" s="299">
        <v>0.001</v>
      </c>
      <c r="BS32" s="305"/>
      <c r="BT32" s="304">
        <f>BU32*1000/(BT72*1.732*BT74)</f>
        <v>0.21164487006698135</v>
      </c>
      <c r="BU32" s="299">
        <v>0.002</v>
      </c>
      <c r="BV32" s="305"/>
      <c r="BW32" s="304">
        <f>BX32*1000/(BW72*1.732*BW74)</f>
        <v>0.21483430903915354</v>
      </c>
      <c r="BX32" s="299">
        <v>0.002</v>
      </c>
      <c r="BY32" s="306"/>
      <c r="BZ32" s="304">
        <f>CA32*1000/(BZ72*1.732*BZ74)</f>
        <v>0.2131292748404301</v>
      </c>
      <c r="CA32" s="299">
        <v>0.002</v>
      </c>
      <c r="CB32" s="305"/>
      <c r="CC32" s="381">
        <f t="shared" si="1"/>
        <v>0.05000000000000002</v>
      </c>
    </row>
    <row r="33" spans="1:81" ht="12" customHeight="1">
      <c r="A33" s="440"/>
      <c r="B33" s="398"/>
      <c r="C33" s="216" t="s">
        <v>40</v>
      </c>
      <c r="D33" s="217"/>
      <c r="E33" s="218" t="s">
        <v>41</v>
      </c>
      <c r="F33" s="37"/>
      <c r="G33" s="35"/>
      <c r="H33" s="36"/>
      <c r="I33" s="307">
        <f>J33*1000/(I72*1.732*I74)</f>
        <v>1.9874946834517218</v>
      </c>
      <c r="J33" s="299">
        <v>0.018</v>
      </c>
      <c r="K33" s="305"/>
      <c r="L33" s="307">
        <f>M33*1000/(L72*1.732*L74)</f>
        <v>3.9749893669034435</v>
      </c>
      <c r="M33" s="299">
        <v>0.036</v>
      </c>
      <c r="N33" s="305"/>
      <c r="O33" s="307">
        <f>P33*1000/(O72*1.732*O74)</f>
        <v>1.9407301026646224</v>
      </c>
      <c r="P33" s="299">
        <v>0.018</v>
      </c>
      <c r="Q33" s="306"/>
      <c r="R33" s="307">
        <f>S33*1000/(R72*1.732*R74)</f>
        <v>3.7922312350917906</v>
      </c>
      <c r="S33" s="299">
        <v>0.036</v>
      </c>
      <c r="T33" s="305"/>
      <c r="U33" s="307">
        <f>V33*1000/(U72*1.732*U74)</f>
        <v>3.7922312350917906</v>
      </c>
      <c r="V33" s="299">
        <v>0.036</v>
      </c>
      <c r="W33" s="305"/>
      <c r="X33" s="307">
        <f>Y33*1000/(X72*1.732*X74)</f>
        <v>5.6050029841451074</v>
      </c>
      <c r="Y33" s="299">
        <v>0.054</v>
      </c>
      <c r="Z33" s="305"/>
      <c r="AA33" s="307">
        <f>AB33*1000/(AA72*1.732*AA74)</f>
        <v>5.6050029841451074</v>
      </c>
      <c r="AB33" s="299">
        <v>0.054</v>
      </c>
      <c r="AC33" s="306"/>
      <c r="AD33" s="307">
        <f>AE33*1000/(AD72*1.732*AD74)</f>
        <v>1.8895653999580098</v>
      </c>
      <c r="AE33" s="299">
        <v>0.018</v>
      </c>
      <c r="AF33" s="305"/>
      <c r="AG33" s="307">
        <f>AH33*1000/(AG72*1.732*AG74)</f>
        <v>1.9491015941052237</v>
      </c>
      <c r="AH33" s="299">
        <v>0.018</v>
      </c>
      <c r="AI33" s="305"/>
      <c r="AJ33" s="307">
        <f>AK33*1000/(AJ72*1.732*AJ74)</f>
        <v>2.0694165073215953</v>
      </c>
      <c r="AK33" s="299">
        <v>0.018</v>
      </c>
      <c r="AL33" s="305"/>
      <c r="AM33" s="307">
        <f>AN33*1000/(AM72*1.732*AM74)</f>
        <v>5.916096603284092</v>
      </c>
      <c r="AN33" s="299">
        <v>0.054</v>
      </c>
      <c r="AO33" s="306"/>
      <c r="AP33" s="307">
        <f>AQ33*1000/(AP72*1.732*AP74)</f>
        <v>2.0365686262529987</v>
      </c>
      <c r="AQ33" s="299">
        <v>0.018</v>
      </c>
      <c r="AR33" s="305"/>
      <c r="AS33" s="307">
        <f>AT33*1000/(AS72*1.732*AS74)</f>
        <v>2.0365686262529987</v>
      </c>
      <c r="AT33" s="299">
        <v>0.018</v>
      </c>
      <c r="AU33" s="305"/>
      <c r="AV33" s="307">
        <f>AW33*1000/(AV72*1.732*AV74)</f>
        <v>1.8535062778257632</v>
      </c>
      <c r="AW33" s="299">
        <v>0.018</v>
      </c>
      <c r="AX33" s="305"/>
      <c r="AY33" s="307">
        <f>AZ33*1000/(AY72*1.732*AY74)</f>
        <v>1.700639780685494</v>
      </c>
      <c r="AZ33" s="299">
        <v>0.018</v>
      </c>
      <c r="BA33" s="306"/>
      <c r="BB33" s="307">
        <f>BC33*1000/(BB72*1.732*BB74)</f>
        <v>1.7879758623258586</v>
      </c>
      <c r="BC33" s="299">
        <v>0.018</v>
      </c>
      <c r="BD33" s="305"/>
      <c r="BE33" s="307">
        <f>BF33*1000/(BE72*1.732*BE74)</f>
        <v>1.793065855722749</v>
      </c>
      <c r="BF33" s="299">
        <v>0.018</v>
      </c>
      <c r="BG33" s="305"/>
      <c r="BH33" s="307">
        <f>BI33*1000/(BH72*1.732*BH74)</f>
        <v>5.321356733112674</v>
      </c>
      <c r="BI33" s="299">
        <v>0.054</v>
      </c>
      <c r="BJ33" s="305"/>
      <c r="BK33" s="307">
        <f>BL33*1000/(BK72*1.732*BK74)</f>
        <v>1.700639780685494</v>
      </c>
      <c r="BL33" s="299">
        <v>0.018</v>
      </c>
      <c r="BM33" s="306"/>
      <c r="BN33" s="307">
        <f>BO33*1000/(BN72*1.732*BN74)</f>
        <v>0</v>
      </c>
      <c r="BO33" s="299">
        <v>0</v>
      </c>
      <c r="BP33" s="305"/>
      <c r="BQ33" s="307">
        <f>BR33*1000/(BQ72*1.732*BQ74)</f>
        <v>0</v>
      </c>
      <c r="BR33" s="299">
        <v>0</v>
      </c>
      <c r="BS33" s="305"/>
      <c r="BT33" s="307">
        <f>BU33*1000/(BT72*1.732*BT74)</f>
        <v>1.9048038306028323</v>
      </c>
      <c r="BU33" s="299">
        <v>0.018</v>
      </c>
      <c r="BV33" s="305"/>
      <c r="BW33" s="307">
        <f>BX33*1000/(BW72*1.732*BW74)</f>
        <v>1.933508781352382</v>
      </c>
      <c r="BX33" s="299">
        <v>0.018</v>
      </c>
      <c r="BY33" s="306"/>
      <c r="BZ33" s="307">
        <f>CA33*1000/(BZ72*1.732*BZ74)</f>
        <v>7.672653894255483</v>
      </c>
      <c r="CA33" s="299">
        <v>0.072</v>
      </c>
      <c r="CB33" s="305"/>
      <c r="CC33" s="381">
        <f t="shared" si="1"/>
        <v>0.6480000000000001</v>
      </c>
    </row>
    <row r="34" spans="1:81" ht="12" customHeight="1">
      <c r="A34" s="440"/>
      <c r="B34" s="398"/>
      <c r="C34" s="216" t="s">
        <v>42</v>
      </c>
      <c r="D34" s="217"/>
      <c r="E34" s="219" t="s">
        <v>43</v>
      </c>
      <c r="F34" s="37"/>
      <c r="G34" s="35"/>
      <c r="H34" s="36"/>
      <c r="I34" s="304">
        <f>J34*1000/(I72*1.732*I74)</f>
        <v>0.22083274260574687</v>
      </c>
      <c r="J34" s="299">
        <v>0.002</v>
      </c>
      <c r="K34" s="305"/>
      <c r="L34" s="304">
        <f>M34*1000/(L72*1.732*L74)</f>
        <v>0.11041637130287343</v>
      </c>
      <c r="M34" s="299">
        <v>0.001</v>
      </c>
      <c r="N34" s="305"/>
      <c r="O34" s="304">
        <f>P34*1000/(O72*1.732*O74)</f>
        <v>0.10781833903692346</v>
      </c>
      <c r="P34" s="299">
        <v>0.001</v>
      </c>
      <c r="Q34" s="306"/>
      <c r="R34" s="304">
        <f>S34*1000/(R72*1.732*R74)</f>
        <v>0.10533975653032752</v>
      </c>
      <c r="S34" s="299">
        <v>0.001</v>
      </c>
      <c r="T34" s="305"/>
      <c r="U34" s="304">
        <f>V34*1000/(U72*1.732*U74)</f>
        <v>0.21067951306065505</v>
      </c>
      <c r="V34" s="299">
        <v>0.002</v>
      </c>
      <c r="W34" s="305"/>
      <c r="X34" s="304">
        <f>Y34*1000/(X72*1.732*X74)</f>
        <v>0.10379635155824272</v>
      </c>
      <c r="Y34" s="299">
        <v>0.001</v>
      </c>
      <c r="Z34" s="305"/>
      <c r="AA34" s="304">
        <f>AB34*1000/(AA72*1.732*AA74)</f>
        <v>0.20759270311648545</v>
      </c>
      <c r="AB34" s="299">
        <v>0.002</v>
      </c>
      <c r="AC34" s="306"/>
      <c r="AD34" s="304">
        <f>AE34*1000/(AD72*1.732*AD74)</f>
        <v>0.20995171110644553</v>
      </c>
      <c r="AE34" s="299">
        <v>0.002</v>
      </c>
      <c r="AF34" s="305"/>
      <c r="AG34" s="304">
        <f>AH34*1000/(AG72*1.732*AG74)</f>
        <v>0.21656684378946928</v>
      </c>
      <c r="AH34" s="299">
        <v>0.002</v>
      </c>
      <c r="AI34" s="305"/>
      <c r="AJ34" s="304">
        <f>AK34*1000/(AJ72*1.732*AJ74)</f>
        <v>0.11496758374008864</v>
      </c>
      <c r="AK34" s="299">
        <v>0.001</v>
      </c>
      <c r="AL34" s="305"/>
      <c r="AM34" s="304">
        <f>AN34*1000/(AM72*1.732*AM74)</f>
        <v>0.10955734450526095</v>
      </c>
      <c r="AN34" s="299">
        <v>0.001</v>
      </c>
      <c r="AO34" s="306"/>
      <c r="AP34" s="304">
        <f>AQ34*1000/(AP72*1.732*AP74)</f>
        <v>0.22628540291699983</v>
      </c>
      <c r="AQ34" s="299">
        <v>0.002</v>
      </c>
      <c r="AR34" s="305"/>
      <c r="AS34" s="304">
        <f>AT34*1000/(AS72*1.732*AS74)</f>
        <v>0.11314270145849992</v>
      </c>
      <c r="AT34" s="299">
        <v>0.001</v>
      </c>
      <c r="AU34" s="305"/>
      <c r="AV34" s="304">
        <f>AW34*1000/(AV72*1.732*AV74)</f>
        <v>0.10297257099032017</v>
      </c>
      <c r="AW34" s="299">
        <v>0.001</v>
      </c>
      <c r="AX34" s="305"/>
      <c r="AY34" s="304">
        <f>AZ34*1000/(AY72*1.732*AY74)</f>
        <v>0.18895997563172157</v>
      </c>
      <c r="AZ34" s="299">
        <v>0.002</v>
      </c>
      <c r="BA34" s="306"/>
      <c r="BB34" s="304">
        <f>BC34*1000/(BB72*1.732*BB74)</f>
        <v>0.0993319923514366</v>
      </c>
      <c r="BC34" s="299">
        <v>0.001</v>
      </c>
      <c r="BD34" s="305"/>
      <c r="BE34" s="304">
        <f>BF34*1000/(BE72*1.732*BE74)</f>
        <v>0.09961476976237495</v>
      </c>
      <c r="BF34" s="299">
        <v>0.001</v>
      </c>
      <c r="BG34" s="305"/>
      <c r="BH34" s="304">
        <f>BI34*1000/(BH72*1.732*BH74)</f>
        <v>0.09854364320579026</v>
      </c>
      <c r="BI34" s="299">
        <v>0.001</v>
      </c>
      <c r="BJ34" s="305"/>
      <c r="BK34" s="304">
        <f>BL34*1000/(BK72*1.732*BK74)</f>
        <v>0.09447998781586078</v>
      </c>
      <c r="BL34" s="299">
        <v>0.001</v>
      </c>
      <c r="BM34" s="306"/>
      <c r="BN34" s="304">
        <f>BO34*1000/(BN72*1.732*BN74)</f>
        <v>0.20694165073215956</v>
      </c>
      <c r="BO34" s="299">
        <v>0.002</v>
      </c>
      <c r="BP34" s="305"/>
      <c r="BQ34" s="304">
        <f>BR34*1000/(BQ72*1.732*BQ74)</f>
        <v>0.10548409711203528</v>
      </c>
      <c r="BR34" s="299">
        <v>0.001</v>
      </c>
      <c r="BS34" s="305"/>
      <c r="BT34" s="304">
        <f>BU34*1000/(BT72*1.732*BT74)</f>
        <v>0.10582243503349067</v>
      </c>
      <c r="BU34" s="299">
        <v>0.001</v>
      </c>
      <c r="BV34" s="305"/>
      <c r="BW34" s="304">
        <f>BX34*1000/(BW72*1.732*BW74)</f>
        <v>0</v>
      </c>
      <c r="BX34" s="299">
        <v>0</v>
      </c>
      <c r="BY34" s="306"/>
      <c r="BZ34" s="304">
        <f>CA34*1000/(BZ72*1.732*BZ74)</f>
        <v>0.2131292748404301</v>
      </c>
      <c r="CA34" s="299">
        <v>0.002</v>
      </c>
      <c r="CB34" s="305"/>
      <c r="CC34" s="381">
        <f t="shared" si="1"/>
        <v>0.032000000000000015</v>
      </c>
    </row>
    <row r="35" spans="1:81" ht="12.75" customHeight="1">
      <c r="A35" s="440"/>
      <c r="B35" s="398"/>
      <c r="C35" s="393" t="s">
        <v>44</v>
      </c>
      <c r="D35" s="394"/>
      <c r="E35" s="219" t="s">
        <v>45</v>
      </c>
      <c r="F35" s="37"/>
      <c r="G35" s="35"/>
      <c r="H35" s="36"/>
      <c r="I35" s="304">
        <f>J35*1000/(I72*1.732*I74)</f>
        <v>39.970726411640186</v>
      </c>
      <c r="J35" s="299">
        <v>0.362</v>
      </c>
      <c r="K35" s="305"/>
      <c r="L35" s="304">
        <f>M35*1000/(L72*1.732*L74)</f>
        <v>3.9749893669034435</v>
      </c>
      <c r="M35" s="299">
        <v>0.036</v>
      </c>
      <c r="N35" s="305"/>
      <c r="O35" s="304">
        <f>P35*1000/(O72*1.732*O74)</f>
        <v>19.94639272183084</v>
      </c>
      <c r="P35" s="299">
        <v>0.185</v>
      </c>
      <c r="Q35" s="306"/>
      <c r="R35" s="304">
        <f>S35*1000/(R72*1.732*R74)</f>
        <v>28.44173426318843</v>
      </c>
      <c r="S35" s="299">
        <v>0.27</v>
      </c>
      <c r="T35" s="305"/>
      <c r="U35" s="304">
        <f>V35*1000/(U72*1.732*U74)</f>
        <v>14.958245427306508</v>
      </c>
      <c r="V35" s="299">
        <v>0.142</v>
      </c>
      <c r="W35" s="305"/>
      <c r="X35" s="304">
        <f>Y35*1000/(X72*1.732*X74)</f>
        <v>7.473337312193476</v>
      </c>
      <c r="Y35" s="299">
        <v>0.072</v>
      </c>
      <c r="Z35" s="305"/>
      <c r="AA35" s="304">
        <f>AB35*1000/(AA72*1.732*AA74)</f>
        <v>20.55167760853206</v>
      </c>
      <c r="AB35" s="299">
        <v>0.198</v>
      </c>
      <c r="AC35" s="306"/>
      <c r="AD35" s="304">
        <f>AE35*1000/(AD72*1.732*AD74)</f>
        <v>22.674784799496116</v>
      </c>
      <c r="AE35" s="299">
        <v>0.216</v>
      </c>
      <c r="AF35" s="305"/>
      <c r="AG35" s="304">
        <f>AH35*1000/(AG72*1.732*AG74)</f>
        <v>13.643711158736565</v>
      </c>
      <c r="AH35" s="299">
        <v>0.126</v>
      </c>
      <c r="AI35" s="305"/>
      <c r="AJ35" s="304">
        <f>AK35*1000/(AJ72*1.732*AJ74)</f>
        <v>22.76358158053755</v>
      </c>
      <c r="AK35" s="299">
        <v>0.198</v>
      </c>
      <c r="AL35" s="305"/>
      <c r="AM35" s="304">
        <f>AN35*1000/(AM72*1.732*AM74)</f>
        <v>31.552515217515154</v>
      </c>
      <c r="AN35" s="299">
        <v>0.288</v>
      </c>
      <c r="AO35" s="306"/>
      <c r="AP35" s="304">
        <f>AQ35*1000/(AP72*1.732*AP74)</f>
        <v>22.289112187324484</v>
      </c>
      <c r="AQ35" s="299">
        <v>0.197</v>
      </c>
      <c r="AR35" s="305"/>
      <c r="AS35" s="304">
        <f>AT35*1000/(AS72*1.732*AS74)</f>
        <v>32.58509802004798</v>
      </c>
      <c r="AT35" s="299">
        <v>0.288</v>
      </c>
      <c r="AU35" s="305"/>
      <c r="AV35" s="304">
        <f>AW35*1000/(AV72*1.732*AV74)</f>
        <v>20.388569056083394</v>
      </c>
      <c r="AW35" s="299">
        <v>0.198</v>
      </c>
      <c r="AX35" s="305"/>
      <c r="AY35" s="304">
        <f>AZ35*1000/(AY72*1.732*AY74)</f>
        <v>23.808956929596917</v>
      </c>
      <c r="AZ35" s="299">
        <v>0.252</v>
      </c>
      <c r="BA35" s="306"/>
      <c r="BB35" s="304">
        <f>BC35*1000/(BB72*1.732*BB74)</f>
        <v>12.51583103628101</v>
      </c>
      <c r="BC35" s="299">
        <v>0.126</v>
      </c>
      <c r="BD35" s="305"/>
      <c r="BE35" s="304">
        <f>BF35*1000/(BE72*1.732*BE74)</f>
        <v>16.13759270150474</v>
      </c>
      <c r="BF35" s="299">
        <v>0.162</v>
      </c>
      <c r="BG35" s="305"/>
      <c r="BH35" s="304">
        <f>BI35*1000/(BH72*1.732*BH74)</f>
        <v>15.964070199338023</v>
      </c>
      <c r="BI35" s="299">
        <v>0.162</v>
      </c>
      <c r="BJ35" s="305"/>
      <c r="BK35" s="304">
        <f>BL35*1000/(BK72*1.732*BK74)</f>
        <v>23.808956929596917</v>
      </c>
      <c r="BL35" s="299">
        <v>0.252</v>
      </c>
      <c r="BM35" s="306"/>
      <c r="BN35" s="304">
        <f>BO35*1000/(BN72*1.732*BN74)</f>
        <v>18.62474856589436</v>
      </c>
      <c r="BO35" s="299">
        <v>0.18</v>
      </c>
      <c r="BP35" s="305"/>
      <c r="BQ35" s="304">
        <f>BR35*1000/(BQ72*1.732*BQ74)</f>
        <v>15.189709984133081</v>
      </c>
      <c r="BR35" s="299">
        <v>0.144</v>
      </c>
      <c r="BS35" s="305"/>
      <c r="BT35" s="304">
        <f>BU35*1000/(BT72*1.732*BT74)</f>
        <v>19.04803830602832</v>
      </c>
      <c r="BU35" s="299">
        <v>0.18</v>
      </c>
      <c r="BV35" s="305"/>
      <c r="BW35" s="304">
        <f>BX35*1000/(BW72*1.732*BW74)</f>
        <v>23.202105376228584</v>
      </c>
      <c r="BX35" s="299">
        <v>0.216</v>
      </c>
      <c r="BY35" s="306"/>
      <c r="BZ35" s="304">
        <f>CA35*1000/(BZ72*1.732*BZ74)</f>
        <v>26.854288629894192</v>
      </c>
      <c r="CA35" s="299">
        <v>0.252</v>
      </c>
      <c r="CB35" s="305"/>
      <c r="CC35" s="381">
        <f t="shared" si="1"/>
        <v>4.701999999999999</v>
      </c>
    </row>
    <row r="36" spans="1:81" ht="12.75" customHeight="1">
      <c r="A36" s="440"/>
      <c r="B36" s="398"/>
      <c r="C36" s="437" t="s">
        <v>134</v>
      </c>
      <c r="D36" s="438"/>
      <c r="E36" s="220"/>
      <c r="F36" s="37"/>
      <c r="G36" s="35"/>
      <c r="H36" s="36"/>
      <c r="I36" s="308">
        <f>SUM(I24:I35)</f>
        <v>438.68424318631617</v>
      </c>
      <c r="J36" s="309">
        <f>J24+J25+J26+J27+J28+J29+J30+J31+J32+J33+J34+J35</f>
        <v>3.9729999999999994</v>
      </c>
      <c r="K36" s="310"/>
      <c r="L36" s="311">
        <f>SUM(L24:L35)</f>
        <v>326.16996082868815</v>
      </c>
      <c r="M36" s="309">
        <f>M24+M25+M26+M27+M28+M29+M30+M31+M32+M33+M34+M35</f>
        <v>2.9539999999999993</v>
      </c>
      <c r="N36" s="310"/>
      <c r="O36" s="311">
        <f>SUM(O24:O35)</f>
        <v>299.4115275055364</v>
      </c>
      <c r="P36" s="309">
        <f>P24+P25+P26+P27+P28+P29+P30+P31+P32+P33+P34+P35</f>
        <v>2.7769999999999997</v>
      </c>
      <c r="Q36" s="312"/>
      <c r="R36" s="308">
        <f>SUM(R24:R35)</f>
        <v>265.45618645642537</v>
      </c>
      <c r="S36" s="309">
        <f>S24+S25+S26+S27+S28+S29+S30+S31+S32+S33+S34+S35</f>
        <v>2.52</v>
      </c>
      <c r="T36" s="305"/>
      <c r="U36" s="308">
        <f>SUM(U24:U35)</f>
        <v>269.45909720457774</v>
      </c>
      <c r="V36" s="309">
        <f>V24+V25+V26+V27+V28+V29+V30+V31+V32+V33+V34+V35</f>
        <v>2.558</v>
      </c>
      <c r="W36" s="310"/>
      <c r="X36" s="311">
        <f>SUM(X24:X35)</f>
        <v>256.584581051976</v>
      </c>
      <c r="Y36" s="309">
        <f>Y24+Y25+Y26+Y27+Y28+Y29+Y30+Y31+Y32+Y33+Y34+Y35</f>
        <v>2.4719999999999995</v>
      </c>
      <c r="Z36" s="310"/>
      <c r="AA36" s="311">
        <f>SUM(AA24:AA35)</f>
        <v>244.1290188649869</v>
      </c>
      <c r="AB36" s="309">
        <f>AB24+AB25+AB26+AB27+AB28+AB29+AB30+AB31+AB32+AB33+AB34+AB35</f>
        <v>2.3519999999999994</v>
      </c>
      <c r="AC36" s="312"/>
      <c r="AD36" s="308">
        <f>SUM(AD24:AD35)</f>
        <v>251.207222338862</v>
      </c>
      <c r="AE36" s="309">
        <f>AE24+AE25+AE26+AE27+AE28+AE29+AE30+AE31+AE32+AE33+AE34+AE35</f>
        <v>2.393</v>
      </c>
      <c r="AF36" s="305"/>
      <c r="AG36" s="308">
        <f>SUM(AG24:AG35)</f>
        <v>265.8358007515736</v>
      </c>
      <c r="AH36" s="309">
        <f>AH24+AH25+AH26+AH27+AH28+AH29+AH30+AH31+AH32+AH33+AH34+AH35</f>
        <v>2.4549999999999996</v>
      </c>
      <c r="AI36" s="310"/>
      <c r="AJ36" s="311">
        <f>SUM(AJ24:AJ35)</f>
        <v>458.83562670669374</v>
      </c>
      <c r="AK36" s="309">
        <f>AK24+AK25+AK26+AK27+AK28+AK29+AK30+AK31+AK32+AK33+AK34+AK35</f>
        <v>3.9909999999999997</v>
      </c>
      <c r="AL36" s="310"/>
      <c r="AM36" s="311">
        <f>SUM(AM24:AM35)</f>
        <v>455.6489957973803</v>
      </c>
      <c r="AN36" s="309">
        <f>AN24+AN25+AN26+AN27+AN28+AN29+AN30+AN31+AN32+AN33+AN34+AN35</f>
        <v>4.159</v>
      </c>
      <c r="AO36" s="312"/>
      <c r="AP36" s="308">
        <f>SUM(AP24:AP35)</f>
        <v>405.1640139228881</v>
      </c>
      <c r="AQ36" s="309">
        <f>AQ24+AQ25+AQ26+AQ27+AQ28+AQ29+AQ30+AQ31+AQ32+AQ33+AQ34+AQ35</f>
        <v>3.580999999999999</v>
      </c>
      <c r="AR36" s="305"/>
      <c r="AS36" s="308">
        <f>SUM(AS24:AS35)</f>
        <v>325.2852666931873</v>
      </c>
      <c r="AT36" s="309">
        <f>AT24+AT25+AT26+AT27+AT28+AT29+AT30+AT31+AT32+AT33+AT34+AT35</f>
        <v>2.8749999999999996</v>
      </c>
      <c r="AU36" s="310"/>
      <c r="AV36" s="311">
        <f>SUM(AV24:AV35)</f>
        <v>399.12168515848106</v>
      </c>
      <c r="AW36" s="309">
        <f>AW24+AW25+AW26+AW27+AW28+AW29+AW30+AW31+AW32+AW33+AW34+AW35</f>
        <v>3.8759999999999994</v>
      </c>
      <c r="AX36" s="310"/>
      <c r="AY36" s="311">
        <f>SUM(AY24:AY35)</f>
        <v>330.86891733114453</v>
      </c>
      <c r="AZ36" s="309">
        <f>AZ24+AZ25+AZ26+AZ27+AZ28+AZ29+AZ30+AZ31+AZ32+AZ33+AZ34+AZ35</f>
        <v>3.501999999999999</v>
      </c>
      <c r="BA36" s="312"/>
      <c r="BB36" s="308">
        <f>SUM(BB24:BB35)</f>
        <v>275.84494275993944</v>
      </c>
      <c r="BC36" s="309">
        <f>BC24+BC25+BC26+BC27+BC28+BC29+BC30+BC31+BC32+BC33+BC34+BC35</f>
        <v>2.7769999999999992</v>
      </c>
      <c r="BD36" s="305"/>
      <c r="BE36" s="308">
        <f>SUM(BE24:BE35)</f>
        <v>297.15085820116445</v>
      </c>
      <c r="BF36" s="309">
        <f>BF24+BF25+BF26+BF27+BF28+BF29+BF30+BF31+BF32+BF33+BF34+BF35</f>
        <v>2.9829999999999997</v>
      </c>
      <c r="BG36" s="310"/>
      <c r="BH36" s="311">
        <f>SUM(BH24:BH35)</f>
        <v>293.75860039646085</v>
      </c>
      <c r="BI36" s="309">
        <f>BI24+BI25+BI26+BI27+BI28+BI29+BI30+BI31+BI32+BI33+BI34+BI35</f>
        <v>2.9809999999999994</v>
      </c>
      <c r="BJ36" s="310"/>
      <c r="BK36" s="311">
        <f>SUM(BK24:BK35)</f>
        <v>271.441004994968</v>
      </c>
      <c r="BL36" s="309">
        <f>BL24+BL25+BL26+BL27+BL28+BL29+BL30+BL31+BL32+BL33+BL34+BL35</f>
        <v>2.8729999999999993</v>
      </c>
      <c r="BM36" s="312"/>
      <c r="BN36" s="308">
        <f>SUM(BN24:BN35)</f>
        <v>211.0804837468027</v>
      </c>
      <c r="BO36" s="309">
        <f>BO24+BO25+BO26+BO27+BO28+BO29+BO30+BO31+BO32+BO33+BO34+BO35</f>
        <v>2.04</v>
      </c>
      <c r="BP36" s="305"/>
      <c r="BQ36" s="308">
        <f>SUM(BQ24:BQ35)</f>
        <v>343.0342838083387</v>
      </c>
      <c r="BR36" s="309">
        <f>BR24+BR25+BR26+BR27+BR28+BR29+BR30+BR31+BR32+BR33+BR34+BR35</f>
        <v>3.2520000000000002</v>
      </c>
      <c r="BS36" s="310"/>
      <c r="BT36" s="311">
        <f>SUM(BT24:BT35)</f>
        <v>468.37009745822974</v>
      </c>
      <c r="BU36" s="309">
        <f>BU24+BU25+BU26+BU27+BU28+BU29+BU30+BU31+BU32+BU33+BU34+BU35</f>
        <v>4.426</v>
      </c>
      <c r="BV36" s="310"/>
      <c r="BW36" s="311">
        <f>SUM(BW24:BW35)</f>
        <v>466.40528492400233</v>
      </c>
      <c r="BX36" s="309">
        <f>BX24+BX25+BX26+BX27+BX28+BX29+BX30+BX31+BX32+BX33+BX34+BX35</f>
        <v>4.342</v>
      </c>
      <c r="BY36" s="312"/>
      <c r="BZ36" s="308">
        <f>SUM(BZ24:BZ35)</f>
        <v>466.00715943860035</v>
      </c>
      <c r="CA36" s="309">
        <f>CA24+CA25+CA26+CA27+CA28+CA29+CA30+CA31+CA32+CA33+CA34+CA35</f>
        <v>4.372999999999999</v>
      </c>
      <c r="CB36" s="305"/>
      <c r="CC36" s="382">
        <f t="shared" si="1"/>
        <v>76.48499999999999</v>
      </c>
    </row>
    <row r="37" spans="1:81" ht="12" customHeight="1">
      <c r="A37" s="440"/>
      <c r="B37" s="398"/>
      <c r="C37" s="221" t="s">
        <v>46</v>
      </c>
      <c r="D37" s="222"/>
      <c r="E37" s="223" t="s">
        <v>113</v>
      </c>
      <c r="F37" s="37"/>
      <c r="G37" s="35"/>
      <c r="H37" s="36"/>
      <c r="I37" s="304">
        <f>J37*1000/(I73*1.732*I76)</f>
        <v>91.2521827296795</v>
      </c>
      <c r="J37" s="289">
        <v>0.81</v>
      </c>
      <c r="K37" s="305"/>
      <c r="L37" s="304">
        <f>M37*1000/(L73*1.732*L76)</f>
        <v>66.77035710358047</v>
      </c>
      <c r="M37" s="289">
        <v>0.612</v>
      </c>
      <c r="N37" s="305"/>
      <c r="O37" s="304">
        <f>P37*1000/(O73*1.732*O76)</f>
        <v>73.52959981994839</v>
      </c>
      <c r="P37" s="289">
        <v>0.69</v>
      </c>
      <c r="Q37" s="306"/>
      <c r="R37" s="304">
        <f>S37*1000/(R73*1.732*R76)</f>
        <v>61.72580306529498</v>
      </c>
      <c r="S37" s="289">
        <v>0.588</v>
      </c>
      <c r="T37" s="305"/>
      <c r="U37" s="304">
        <f>V37*1000/(U73*1.732*U76)</f>
        <v>80.27395078442304</v>
      </c>
      <c r="V37" s="289">
        <v>0.756</v>
      </c>
      <c r="W37" s="305"/>
      <c r="X37" s="304">
        <f>Y37*1000/(X73*1.732*X76)</f>
        <v>56.5020462111402</v>
      </c>
      <c r="Y37" s="289">
        <v>0.54</v>
      </c>
      <c r="Z37" s="305"/>
      <c r="AA37" s="304">
        <f>AB37*1000/(AA73*1.732*AA76)</f>
        <v>39.73279694057464</v>
      </c>
      <c r="AB37" s="289">
        <v>0.384</v>
      </c>
      <c r="AC37" s="306"/>
      <c r="AD37" s="304">
        <f>AE37*1000/(AD73*1.732*AD76)</f>
        <v>44.3140569326452</v>
      </c>
      <c r="AE37" s="289">
        <v>0.414</v>
      </c>
      <c r="AF37" s="305"/>
      <c r="AG37" s="304">
        <f>AH37*1000/(AG73*1.732*AG76)</f>
        <v>38.1157645069466</v>
      </c>
      <c r="AH37" s="289">
        <v>0.352</v>
      </c>
      <c r="AI37" s="305"/>
      <c r="AJ37" s="304">
        <f>AK37*1000/(AJ73*1.732*AJ76)</f>
        <v>62.41272125805025</v>
      </c>
      <c r="AK37" s="289">
        <v>0.63</v>
      </c>
      <c r="AL37" s="305"/>
      <c r="AM37" s="304">
        <f>AN37*1000/(AM73*1.732*AM76)</f>
        <v>77.5522317333962</v>
      </c>
      <c r="AN37" s="289">
        <v>0.762</v>
      </c>
      <c r="AO37" s="306"/>
      <c r="AP37" s="304">
        <f>AQ37*1000/(AP73*1.732*AP76)</f>
        <v>70.97204852186323</v>
      </c>
      <c r="AQ37" s="289">
        <v>0.666</v>
      </c>
      <c r="AR37" s="305"/>
      <c r="AS37" s="304">
        <f>AT37*1000/(AS73*1.732*AS76)</f>
        <v>58.64976636768892</v>
      </c>
      <c r="AT37" s="289">
        <v>0.546</v>
      </c>
      <c r="AU37" s="305"/>
      <c r="AV37" s="304">
        <f>AW37*1000/(AV73*1.732*AV76)</f>
        <v>74.49899426357744</v>
      </c>
      <c r="AW37" s="289">
        <v>0.72</v>
      </c>
      <c r="AX37" s="305"/>
      <c r="AY37" s="304">
        <f>AZ37*1000/(AY73*1.732*AY76)</f>
        <v>64.7633302404963</v>
      </c>
      <c r="AZ37" s="289">
        <v>0.612</v>
      </c>
      <c r="BA37" s="306"/>
      <c r="BB37" s="304">
        <f>BC37*1000/(BB73*1.732*BB76)</f>
        <v>67.0490948372197</v>
      </c>
      <c r="BC37" s="289">
        <v>0.648</v>
      </c>
      <c r="BD37" s="305"/>
      <c r="BE37" s="304">
        <f>BF37*1000/(BE73*1.732*BE76)</f>
        <v>80.08641883334575</v>
      </c>
      <c r="BF37" s="289">
        <v>0.774</v>
      </c>
      <c r="BG37" s="305"/>
      <c r="BH37" s="304">
        <f>BI37*1000/(BH73*1.732*BH76)</f>
        <v>77.96360683196711</v>
      </c>
      <c r="BI37" s="289">
        <v>0.768</v>
      </c>
      <c r="BJ37" s="305"/>
      <c r="BK37" s="304">
        <f>BL37*1000/(BK73*1.732*BK76)</f>
        <v>75.847818159718</v>
      </c>
      <c r="BL37" s="289">
        <v>0.78</v>
      </c>
      <c r="BM37" s="306"/>
      <c r="BN37" s="304">
        <f>BO37*1000/(BN73*1.732*BN76)</f>
        <v>39.652690495129924</v>
      </c>
      <c r="BO37" s="289">
        <v>0.396</v>
      </c>
      <c r="BP37" s="305"/>
      <c r="BQ37" s="304">
        <f>BR37*1000/(BQ73*1.732*BQ76)</f>
        <v>66.3424648103294</v>
      </c>
      <c r="BR37" s="289">
        <v>0.636</v>
      </c>
      <c r="BS37" s="305"/>
      <c r="BT37" s="304">
        <f>BU37*1000/(BT73*1.732*BT76)</f>
        <v>89.52578003833311</v>
      </c>
      <c r="BU37" s="289">
        <v>0.846</v>
      </c>
      <c r="BV37" s="305"/>
      <c r="BW37" s="304">
        <f>BX37*1000/(BW73*1.732*BW76)</f>
        <v>103.49434146275388</v>
      </c>
      <c r="BX37" s="289">
        <v>0.978</v>
      </c>
      <c r="BY37" s="306"/>
      <c r="BZ37" s="304">
        <f>CA37*1000/(BZ73*1.732*BZ76)</f>
        <v>89.20170582988135</v>
      </c>
      <c r="CA37" s="289">
        <v>0.876</v>
      </c>
      <c r="CB37" s="305"/>
      <c r="CC37" s="381">
        <f t="shared" si="1"/>
        <v>15.784</v>
      </c>
    </row>
    <row r="38" spans="1:81" ht="12" customHeight="1">
      <c r="A38" s="440"/>
      <c r="B38" s="398"/>
      <c r="C38" s="221" t="s">
        <v>47</v>
      </c>
      <c r="D38" s="222"/>
      <c r="E38" s="223" t="s">
        <v>112</v>
      </c>
      <c r="F38" s="37"/>
      <c r="G38" s="35"/>
      <c r="H38" s="36"/>
      <c r="I38" s="304">
        <f>J38*1000/(I73*1.732*I76)</f>
        <v>114.91015602996679</v>
      </c>
      <c r="J38" s="292">
        <v>1.02</v>
      </c>
      <c r="K38" s="305"/>
      <c r="L38" s="304">
        <f>M38*1000/(L73*1.732*L76)</f>
        <v>156.77941692458353</v>
      </c>
      <c r="M38" s="292">
        <v>1.437</v>
      </c>
      <c r="N38" s="305"/>
      <c r="O38" s="304">
        <f>P38*1000/(O73*1.732*O76)</f>
        <v>133.31236141268903</v>
      </c>
      <c r="P38" s="292">
        <v>1.251</v>
      </c>
      <c r="Q38" s="306"/>
      <c r="R38" s="304">
        <f>S38*1000/(R73*1.732*R76)</f>
        <v>93.84841486458114</v>
      </c>
      <c r="S38" s="292">
        <v>0.894</v>
      </c>
      <c r="T38" s="305"/>
      <c r="U38" s="304">
        <f>V38*1000/(U73*1.732*U76)</f>
        <v>94.2900374293223</v>
      </c>
      <c r="V38" s="292">
        <v>0.888</v>
      </c>
      <c r="W38" s="305"/>
      <c r="X38" s="304">
        <f>Y38*1000/(X73*1.732*X76)</f>
        <v>92.28667547819565</v>
      </c>
      <c r="Y38" s="292">
        <v>0.882</v>
      </c>
      <c r="Z38" s="305"/>
      <c r="AA38" s="304">
        <f>AB38*1000/(AA73*1.732*AA76)</f>
        <v>99.43546317680267</v>
      </c>
      <c r="AB38" s="292">
        <v>0.961</v>
      </c>
      <c r="AC38" s="306"/>
      <c r="AD38" s="304">
        <f>AE38*1000/(AD73*1.732*AD76)</f>
        <v>90.87592834738109</v>
      </c>
      <c r="AE38" s="292">
        <v>0.849</v>
      </c>
      <c r="AF38" s="305"/>
      <c r="AG38" s="304">
        <f>AH38*1000/(AG73*1.732*AG76)</f>
        <v>96.80537917389277</v>
      </c>
      <c r="AH38" s="292">
        <v>0.894</v>
      </c>
      <c r="AI38" s="305"/>
      <c r="AJ38" s="304">
        <f>AK38*1000/(AJ73*1.732*AJ76)</f>
        <v>87.67501319583249</v>
      </c>
      <c r="AK38" s="292">
        <v>0.885</v>
      </c>
      <c r="AL38" s="305"/>
      <c r="AM38" s="304">
        <f>AN38*1000/(AM73*1.732*AM76)</f>
        <v>91.29180034758056</v>
      </c>
      <c r="AN38" s="292">
        <v>0.897</v>
      </c>
      <c r="AO38" s="306"/>
      <c r="AP38" s="304">
        <f>AQ38*1000/(AP73*1.732*AP76)</f>
        <v>95.5884797659329</v>
      </c>
      <c r="AQ38" s="292">
        <v>0.897</v>
      </c>
      <c r="AR38" s="305"/>
      <c r="AS38" s="304">
        <f>AT38*1000/(AS73*1.732*AS76)</f>
        <v>96.99769053117782</v>
      </c>
      <c r="AT38" s="292">
        <v>0.903</v>
      </c>
      <c r="AU38" s="305"/>
      <c r="AV38" s="304">
        <f>AW38*1000/(AV73*1.732*AV76)</f>
        <v>93.43415530557004</v>
      </c>
      <c r="AW38" s="292">
        <v>0.903</v>
      </c>
      <c r="AX38" s="305"/>
      <c r="AY38" s="304">
        <f>AZ38*1000/(AY73*1.732*AY76)</f>
        <v>94.2877896148402</v>
      </c>
      <c r="AZ38" s="292">
        <v>0.891</v>
      </c>
      <c r="BA38" s="306"/>
      <c r="BB38" s="304">
        <f>BC38*1000/(BB73*1.732*BB76)</f>
        <v>85.36343092701583</v>
      </c>
      <c r="BC38" s="292">
        <v>0.825</v>
      </c>
      <c r="BD38" s="305"/>
      <c r="BE38" s="304">
        <f>BF38*1000/(BE73*1.732*BE76)</f>
        <v>83.81136854652462</v>
      </c>
      <c r="BF38" s="292">
        <v>0.81</v>
      </c>
      <c r="BG38" s="305"/>
      <c r="BH38" s="304">
        <f>BI38*1000/(BH73*1.732*BH76)</f>
        <v>81.3136055630282</v>
      </c>
      <c r="BI38" s="292">
        <v>0.801</v>
      </c>
      <c r="BJ38" s="305"/>
      <c r="BK38" s="304">
        <f>BL38*1000/(BK73*1.732*BK76)</f>
        <v>76.72298529233014</v>
      </c>
      <c r="BL38" s="292">
        <v>0.789</v>
      </c>
      <c r="BM38" s="306"/>
      <c r="BN38" s="304">
        <f>BO38*1000/(BN73*1.732*BN76)</f>
        <v>76.90218762691865</v>
      </c>
      <c r="BO38" s="292">
        <v>0.768</v>
      </c>
      <c r="BP38" s="305"/>
      <c r="BQ38" s="304">
        <f>BR38*1000/(BQ73*1.732*BQ76)</f>
        <v>85.11863409627168</v>
      </c>
      <c r="BR38" s="292">
        <v>0.816</v>
      </c>
      <c r="BS38" s="305"/>
      <c r="BT38" s="304">
        <f>BU38*1000/(BT73*1.732*BT76)</f>
        <v>115.8755663616723</v>
      </c>
      <c r="BU38" s="292">
        <v>1.095</v>
      </c>
      <c r="BV38" s="305"/>
      <c r="BW38" s="304">
        <f>BX38*1000/(BW73*1.732*BW76)</f>
        <v>125.39958551468645</v>
      </c>
      <c r="BX38" s="292">
        <v>1.185</v>
      </c>
      <c r="BY38" s="306"/>
      <c r="BZ38" s="304">
        <f>CA38*1000/(BZ73*1.732*BZ76)</f>
        <v>104.7814558207168</v>
      </c>
      <c r="CA38" s="292">
        <v>1.029</v>
      </c>
      <c r="CB38" s="305"/>
      <c r="CC38" s="381">
        <f t="shared" si="1"/>
        <v>22.569999999999997</v>
      </c>
    </row>
    <row r="39" spans="1:81" ht="12" customHeight="1">
      <c r="A39" s="440"/>
      <c r="B39" s="398"/>
      <c r="C39" s="221" t="s">
        <v>48</v>
      </c>
      <c r="D39" s="222"/>
      <c r="E39" s="223" t="s">
        <v>139</v>
      </c>
      <c r="F39" s="37"/>
      <c r="G39" s="35"/>
      <c r="H39" s="36"/>
      <c r="I39" s="304">
        <f>J39*1000/(I73*1.732*I76)</f>
        <v>66.9182673350983</v>
      </c>
      <c r="J39" s="292">
        <v>0.594</v>
      </c>
      <c r="K39" s="305"/>
      <c r="L39" s="304">
        <f>M39*1000/(L73*1.732*L76)</f>
        <v>65.46113441527496</v>
      </c>
      <c r="M39" s="292">
        <v>0.6</v>
      </c>
      <c r="N39" s="305"/>
      <c r="O39" s="304">
        <f>P39*1000/(O73*1.732*O76)</f>
        <v>64.57817027665033</v>
      </c>
      <c r="P39" s="292">
        <v>0.606</v>
      </c>
      <c r="Q39" s="306"/>
      <c r="R39" s="304">
        <f>S39*1000/(R73*1.732*R76)</f>
        <v>62.98551333193365</v>
      </c>
      <c r="S39" s="292">
        <v>0.6</v>
      </c>
      <c r="T39" s="305"/>
      <c r="U39" s="304">
        <f>V39*1000/(U73*1.732*U76)</f>
        <v>61.79820020705583</v>
      </c>
      <c r="V39" s="292">
        <v>0.582</v>
      </c>
      <c r="W39" s="305"/>
      <c r="X39" s="304">
        <f>Y39*1000/(X73*1.732*X76)</f>
        <v>64.03565237262555</v>
      </c>
      <c r="Y39" s="292">
        <v>0.612</v>
      </c>
      <c r="Z39" s="305"/>
      <c r="AA39" s="304">
        <f>AB39*1000/(AA73*1.732*AA76)</f>
        <v>65.18661998063027</v>
      </c>
      <c r="AB39" s="292">
        <v>0.63</v>
      </c>
      <c r="AC39" s="306"/>
      <c r="AD39" s="304">
        <f>AE39*1000/(AD73*1.732*AD76)</f>
        <v>75.78345968191498</v>
      </c>
      <c r="AE39" s="292">
        <v>0.708</v>
      </c>
      <c r="AF39" s="305"/>
      <c r="AG39" s="304">
        <f>AH39*1000/(AG73*1.732*AG76)</f>
        <v>89.65867332884028</v>
      </c>
      <c r="AH39" s="292">
        <v>0.828</v>
      </c>
      <c r="AI39" s="305"/>
      <c r="AJ39" s="304">
        <f>AK39*1000/(AJ73*1.732*AJ76)</f>
        <v>82.62255480827604</v>
      </c>
      <c r="AK39" s="292">
        <v>0.834</v>
      </c>
      <c r="AL39" s="305"/>
      <c r="AM39" s="304">
        <f>AN39*1000/(AM73*1.732*AM76)</f>
        <v>84.88000166096118</v>
      </c>
      <c r="AN39" s="292">
        <v>0.834</v>
      </c>
      <c r="AO39" s="306"/>
      <c r="AP39" s="304">
        <f>AQ39*1000/(AP73*1.732*AP76)</f>
        <v>79.92347806516129</v>
      </c>
      <c r="AQ39" s="292">
        <v>0.75</v>
      </c>
      <c r="AR39" s="305"/>
      <c r="AS39" s="304">
        <f>AT39*1000/(AS73*1.732*AS76)</f>
        <v>82.49637467103497</v>
      </c>
      <c r="AT39" s="292">
        <v>0.768</v>
      </c>
      <c r="AU39" s="305"/>
      <c r="AV39" s="304">
        <f>AW39*1000/(AV73*1.732*AV76)</f>
        <v>83.81136854652462</v>
      </c>
      <c r="AW39" s="292">
        <v>0.81</v>
      </c>
      <c r="AX39" s="305"/>
      <c r="AY39" s="304">
        <f>AZ39*1000/(AY73*1.732*AY76)</f>
        <v>78.09695705471613</v>
      </c>
      <c r="AZ39" s="292">
        <v>0.738</v>
      </c>
      <c r="BA39" s="306"/>
      <c r="BB39" s="304">
        <f>BC39*1000/(BB73*1.732*BB76)</f>
        <v>75.11981921577392</v>
      </c>
      <c r="BC39" s="292">
        <v>0.726</v>
      </c>
      <c r="BD39" s="305"/>
      <c r="BE39" s="304">
        <f>BF39*1000/(BE73*1.732*BE76)</f>
        <v>72.01569445479153</v>
      </c>
      <c r="BF39" s="292">
        <v>0.696</v>
      </c>
      <c r="BG39" s="305"/>
      <c r="BH39" s="304">
        <f>BI39*1000/(BH73*1.732*BH76)</f>
        <v>66.99997462122174</v>
      </c>
      <c r="BI39" s="292">
        <v>0.66</v>
      </c>
      <c r="BJ39" s="305"/>
      <c r="BK39" s="304">
        <f>BL39*1000/(BK73*1.732*BK76)</f>
        <v>63.59547830314818</v>
      </c>
      <c r="BL39" s="292">
        <v>0.654</v>
      </c>
      <c r="BM39" s="306"/>
      <c r="BN39" s="304">
        <f>BO39*1000/(BN73*1.732*BN76)</f>
        <v>61.281430765200795</v>
      </c>
      <c r="BO39" s="292">
        <v>0.612</v>
      </c>
      <c r="BP39" s="305"/>
      <c r="BQ39" s="304">
        <f>BR39*1000/(BQ73*1.732*BQ76)</f>
        <v>64.46484788173517</v>
      </c>
      <c r="BR39" s="292">
        <v>0.618</v>
      </c>
      <c r="BS39" s="305"/>
      <c r="BT39" s="304">
        <f>BU39*1000/(BT73*1.732*BT76)</f>
        <v>67.93800329150102</v>
      </c>
      <c r="BU39" s="292">
        <v>0.642</v>
      </c>
      <c r="BV39" s="305"/>
      <c r="BW39" s="304">
        <f>BX39*1000/(BW73*1.732*BW76)</f>
        <v>67.30306868130008</v>
      </c>
      <c r="BX39" s="292">
        <v>0.636</v>
      </c>
      <c r="BY39" s="306"/>
      <c r="BZ39" s="304">
        <f>CA39*1000/(BZ73*1.732*BZ76)</f>
        <v>62.31899996334177</v>
      </c>
      <c r="CA39" s="292">
        <v>0.612</v>
      </c>
      <c r="CB39" s="305"/>
      <c r="CC39" s="381">
        <f t="shared" si="1"/>
        <v>16.35</v>
      </c>
    </row>
    <row r="40" spans="1:81" ht="12" customHeight="1">
      <c r="A40" s="440"/>
      <c r="B40" s="398"/>
      <c r="C40" s="216" t="s">
        <v>49</v>
      </c>
      <c r="D40" s="217"/>
      <c r="E40" s="224" t="s">
        <v>50</v>
      </c>
      <c r="F40" s="37"/>
      <c r="G40" s="24"/>
      <c r="H40" s="25"/>
      <c r="I40" s="304">
        <f>J40*1000/(I73*1.732*I76)</f>
        <v>64.89044105221654</v>
      </c>
      <c r="J40" s="297">
        <v>0.576</v>
      </c>
      <c r="K40" s="305"/>
      <c r="L40" s="304">
        <f>M40*1000/(L73*1.732*L76)</f>
        <v>60.44244744343722</v>
      </c>
      <c r="M40" s="297">
        <v>0.554</v>
      </c>
      <c r="N40" s="305"/>
      <c r="O40" s="304">
        <f>P40*1000/(O73*1.732*O76)</f>
        <v>60.31558477984172</v>
      </c>
      <c r="P40" s="297">
        <v>0.566</v>
      </c>
      <c r="Q40" s="306"/>
      <c r="R40" s="304">
        <f>S40*1000/(R73*1.732*R76)</f>
        <v>59.941213520890194</v>
      </c>
      <c r="S40" s="297">
        <v>0.571</v>
      </c>
      <c r="T40" s="305"/>
      <c r="U40" s="304">
        <f>V40*1000/(U73*1.732*U76)</f>
        <v>60.417828037482415</v>
      </c>
      <c r="V40" s="297">
        <v>0.569</v>
      </c>
      <c r="W40" s="305"/>
      <c r="X40" s="304">
        <f>Y40*1000/(X73*1.732*X76)</f>
        <v>60.059582454063836</v>
      </c>
      <c r="Y40" s="297">
        <v>0.574</v>
      </c>
      <c r="Z40" s="305"/>
      <c r="AA40" s="304">
        <f>AB40*1000/(AA73*1.732*AA76)</f>
        <v>53.08053341279893</v>
      </c>
      <c r="AB40" s="297">
        <v>0.513</v>
      </c>
      <c r="AC40" s="306"/>
      <c r="AD40" s="304">
        <f>AE40*1000/(AD73*1.732*AD76)</f>
        <v>25.154114442443532</v>
      </c>
      <c r="AE40" s="297">
        <v>0.235</v>
      </c>
      <c r="AF40" s="305"/>
      <c r="AG40" s="304">
        <f>AH40*1000/(AG73*1.732*AG76)</f>
        <v>38.440614772630795</v>
      </c>
      <c r="AH40" s="297">
        <v>0.355</v>
      </c>
      <c r="AI40" s="305"/>
      <c r="AJ40" s="304">
        <f>AK40*1000/(AJ73*1.732*AJ76)</f>
        <v>45.37305767648732</v>
      </c>
      <c r="AK40" s="297">
        <v>0.458</v>
      </c>
      <c r="AL40" s="305"/>
      <c r="AM40" s="304">
        <f>AN40*1000/(AM73*1.732*AM76)</f>
        <v>47.63050452917246</v>
      </c>
      <c r="AN40" s="297">
        <v>0.468</v>
      </c>
      <c r="AO40" s="306"/>
      <c r="AP40" s="304">
        <f>AQ40*1000/(AP73*1.732*AP76)</f>
        <v>42.41272569324559</v>
      </c>
      <c r="AQ40" s="297">
        <v>0.398</v>
      </c>
      <c r="AR40" s="305"/>
      <c r="AS40" s="304">
        <f>AT40*1000/(AS73*1.732*AS76)</f>
        <v>45.867124979859284</v>
      </c>
      <c r="AT40" s="297">
        <v>0.427</v>
      </c>
      <c r="AU40" s="305"/>
      <c r="AV40" s="304">
        <f>AW40*1000/(AV73*1.732*AV76)</f>
        <v>41.18138849569975</v>
      </c>
      <c r="AW40" s="297">
        <v>0.398</v>
      </c>
      <c r="AX40" s="305"/>
      <c r="AY40" s="304">
        <f>AZ40*1000/(AY73*1.732*AY76)</f>
        <v>45.71529193446797</v>
      </c>
      <c r="AZ40" s="297">
        <v>0.432</v>
      </c>
      <c r="BA40" s="306"/>
      <c r="BB40" s="304">
        <f>BC40*1000/(BB73*1.732*BB76)</f>
        <v>39.00850116301208</v>
      </c>
      <c r="BC40" s="297">
        <v>0.377</v>
      </c>
      <c r="BD40" s="305"/>
      <c r="BE40" s="304">
        <f>BF40*1000/(BE73*1.732*BE76)</f>
        <v>20.901106723948114</v>
      </c>
      <c r="BF40" s="297">
        <v>0.202</v>
      </c>
      <c r="BG40" s="305"/>
      <c r="BH40" s="304">
        <f>BI40*1000/(BH73*1.732*BH76)</f>
        <v>19.998477273304065</v>
      </c>
      <c r="BI40" s="297">
        <v>0.197</v>
      </c>
      <c r="BJ40" s="305"/>
      <c r="BK40" s="304">
        <f>BL40*1000/(BK73*1.732*BK76)</f>
        <v>15.850249179530813</v>
      </c>
      <c r="BL40" s="297">
        <v>0.163</v>
      </c>
      <c r="BM40" s="306"/>
      <c r="BN40" s="304">
        <f>BO40*1000/(BN73*1.732*BN76)</f>
        <v>11.315035419064852</v>
      </c>
      <c r="BO40" s="297">
        <v>0.113</v>
      </c>
      <c r="BP40" s="305"/>
      <c r="BQ40" s="304">
        <f>BR40*1000/(BQ73*1.732*BQ76)</f>
        <v>17.733048770056598</v>
      </c>
      <c r="BR40" s="297">
        <v>0.17</v>
      </c>
      <c r="BS40" s="305"/>
      <c r="BT40" s="304">
        <f>BU40*1000/(BT73*1.732*BT76)</f>
        <v>45.71529193446797</v>
      </c>
      <c r="BU40" s="297">
        <v>0.432</v>
      </c>
      <c r="BV40" s="305"/>
      <c r="BW40" s="304">
        <f>BX40*1000/(BW73*1.732*BW76)</f>
        <v>45.71529193446797</v>
      </c>
      <c r="BX40" s="297">
        <v>0.432</v>
      </c>
      <c r="BY40" s="306"/>
      <c r="BZ40" s="304">
        <f>CA40*1000/(BZ73*1.732*BZ76)</f>
        <v>19.34740194940349</v>
      </c>
      <c r="CA40" s="297">
        <v>0.19</v>
      </c>
      <c r="CB40" s="305"/>
      <c r="CC40" s="381">
        <f t="shared" si="1"/>
        <v>9.37</v>
      </c>
    </row>
    <row r="41" spans="1:81" ht="12" customHeight="1">
      <c r="A41" s="440"/>
      <c r="B41" s="398"/>
      <c r="C41" s="216" t="s">
        <v>51</v>
      </c>
      <c r="D41" s="217"/>
      <c r="E41" s="224" t="s">
        <v>52</v>
      </c>
      <c r="F41" s="37"/>
      <c r="G41" s="24"/>
      <c r="H41" s="25"/>
      <c r="I41" s="304">
        <f>J41*1000/(I73*1.732*I76)</f>
        <v>76.49411367092887</v>
      </c>
      <c r="J41" s="297">
        <v>0.679</v>
      </c>
      <c r="K41" s="305"/>
      <c r="L41" s="304">
        <f>M41*1000/(L73*1.732*L76)</f>
        <v>67.97047790119383</v>
      </c>
      <c r="M41" s="297">
        <v>0.623</v>
      </c>
      <c r="N41" s="305"/>
      <c r="O41" s="304">
        <f>P41*1000/(O73*1.732*O76)</f>
        <v>71.39830707154408</v>
      </c>
      <c r="P41" s="297">
        <v>0.67</v>
      </c>
      <c r="Q41" s="306"/>
      <c r="R41" s="304">
        <f>S41*1000/(R73*1.732*R76)</f>
        <v>65.19000629855134</v>
      </c>
      <c r="S41" s="297">
        <v>0.621</v>
      </c>
      <c r="T41" s="305"/>
      <c r="U41" s="304">
        <f>V41*1000/(U73*1.732*U76)</f>
        <v>68.06296620742746</v>
      </c>
      <c r="V41" s="297">
        <v>0.641</v>
      </c>
      <c r="W41" s="305"/>
      <c r="X41" s="304">
        <f>Y41*1000/(X73*1.732*X76)</f>
        <v>69.47659015592053</v>
      </c>
      <c r="Y41" s="297">
        <v>0.664</v>
      </c>
      <c r="Z41" s="305"/>
      <c r="AA41" s="304">
        <f>AB41*1000/(AA73*1.732*AA76)</f>
        <v>63.84149925087122</v>
      </c>
      <c r="AB41" s="297">
        <v>0.617</v>
      </c>
      <c r="AC41" s="306"/>
      <c r="AD41" s="304">
        <f>AE41*1000/(AD73*1.732*AD76)</f>
        <v>71.5019082874565</v>
      </c>
      <c r="AE41" s="297">
        <v>0.668</v>
      </c>
      <c r="AF41" s="305"/>
      <c r="AG41" s="304">
        <f>AH41*1000/(AG73*1.732*AG76)</f>
        <v>64.86176971494605</v>
      </c>
      <c r="AH41" s="297">
        <v>0.599</v>
      </c>
      <c r="AI41" s="305"/>
      <c r="AJ41" s="304">
        <f>AK41*1000/(AJ73*1.732*AJ76)</f>
        <v>64.69128092302668</v>
      </c>
      <c r="AK41" s="297">
        <v>0.653</v>
      </c>
      <c r="AL41" s="305"/>
      <c r="AM41" s="304">
        <f>AN41*1000/(AM73*1.732*AM76)</f>
        <v>65.23750727179392</v>
      </c>
      <c r="AN41" s="297">
        <v>0.641</v>
      </c>
      <c r="AO41" s="306"/>
      <c r="AP41" s="304">
        <f>AQ41*1000/(AP73*1.732*AP76)</f>
        <v>68.6276264986185</v>
      </c>
      <c r="AQ41" s="297">
        <v>0.644</v>
      </c>
      <c r="AR41" s="305"/>
      <c r="AS41" s="304">
        <f>AT41*1000/(AS73*1.732*AS76)</f>
        <v>66.49121864761803</v>
      </c>
      <c r="AT41" s="297">
        <v>0.619</v>
      </c>
      <c r="AU41" s="305"/>
      <c r="AV41" s="304">
        <f>AW41*1000/(AV73*1.732*AV76)</f>
        <v>69.84280712210385</v>
      </c>
      <c r="AW41" s="297">
        <v>0.675</v>
      </c>
      <c r="AX41" s="305"/>
      <c r="AY41" s="304">
        <f>AZ41*1000/(AY73*1.732*AY76)</f>
        <v>70.68938660237177</v>
      </c>
      <c r="AZ41" s="297">
        <v>0.668</v>
      </c>
      <c r="BA41" s="306"/>
      <c r="BB41" s="304">
        <f>BC41*1000/(BB73*1.732*BB76)</f>
        <v>64.77273667916594</v>
      </c>
      <c r="BC41" s="297">
        <v>0.626</v>
      </c>
      <c r="BD41" s="305"/>
      <c r="BE41" s="304">
        <f>BF41*1000/(BE73*1.732*BE76)</f>
        <v>63.73802842550515</v>
      </c>
      <c r="BF41" s="297">
        <v>0.616</v>
      </c>
      <c r="BG41" s="305"/>
      <c r="BH41" s="304">
        <f>BI41*1000/(BH73*1.732*BH76)</f>
        <v>67.81209552572139</v>
      </c>
      <c r="BI41" s="297">
        <v>0.668</v>
      </c>
      <c r="BJ41" s="305"/>
      <c r="BK41" s="304">
        <f>BL41*1000/(BK73*1.732*BK76)</f>
        <v>63.01203354807342</v>
      </c>
      <c r="BL41" s="297">
        <v>0.648</v>
      </c>
      <c r="BM41" s="306"/>
      <c r="BN41" s="304">
        <f>BO41*1000/(BN73*1.732*BN76)</f>
        <v>64.38555552618318</v>
      </c>
      <c r="BO41" s="297">
        <v>0.643</v>
      </c>
      <c r="BP41" s="305"/>
      <c r="BQ41" s="304">
        <f>BR41*1000/(BQ73*1.732*BQ76)</f>
        <v>67.07264917144937</v>
      </c>
      <c r="BR41" s="297">
        <v>0.643</v>
      </c>
      <c r="BS41" s="305"/>
      <c r="BT41" s="304">
        <f>BU41*1000/(BT73*1.732*BT76)</f>
        <v>82.43567689108924</v>
      </c>
      <c r="BU41" s="297">
        <v>0.779</v>
      </c>
      <c r="BV41" s="305"/>
      <c r="BW41" s="304">
        <f>BX41*1000/(BW73*1.732*BW76)</f>
        <v>66.66813407109913</v>
      </c>
      <c r="BX41" s="297">
        <v>0.63</v>
      </c>
      <c r="BY41" s="306"/>
      <c r="BZ41" s="304">
        <f>CA41*1000/(BZ73*1.732*BZ76)</f>
        <v>64.45739702090742</v>
      </c>
      <c r="CA41" s="297">
        <v>0.633</v>
      </c>
      <c r="CB41" s="305"/>
      <c r="CC41" s="381">
        <f t="shared" si="1"/>
        <v>15.568000000000001</v>
      </c>
    </row>
    <row r="42" spans="1:81" ht="12" customHeight="1">
      <c r="A42" s="440"/>
      <c r="B42" s="398"/>
      <c r="C42" s="216" t="s">
        <v>256</v>
      </c>
      <c r="D42" s="217"/>
      <c r="E42" s="224" t="s">
        <v>53</v>
      </c>
      <c r="F42" s="37"/>
      <c r="G42" s="24"/>
      <c r="H42" s="25"/>
      <c r="I42" s="304">
        <f>J42*1000/(I73*1.732*I76)</f>
        <v>79.76116712668284</v>
      </c>
      <c r="J42" s="297">
        <v>0.708</v>
      </c>
      <c r="K42" s="305"/>
      <c r="L42" s="304">
        <f>M42*1000/(L73*1.732*L76)</f>
        <v>79.2079726424827</v>
      </c>
      <c r="M42" s="297">
        <v>0.726</v>
      </c>
      <c r="N42" s="305"/>
      <c r="O42" s="304">
        <f>P42*1000/(O73*1.732*O76)</f>
        <v>75.55432793093247</v>
      </c>
      <c r="P42" s="297">
        <v>0.709</v>
      </c>
      <c r="Q42" s="306"/>
      <c r="R42" s="304">
        <f>S42*1000/(R73*1.732*R76)</f>
        <v>74.74280915389461</v>
      </c>
      <c r="S42" s="297">
        <v>0.712</v>
      </c>
      <c r="T42" s="305"/>
      <c r="U42" s="304">
        <f>V42*1000/(U73*1.732*U76)</f>
        <v>70.71752807199172</v>
      </c>
      <c r="V42" s="297">
        <v>0.666</v>
      </c>
      <c r="W42" s="305"/>
      <c r="X42" s="304">
        <f>Y42*1000/(X73*1.732*X76)</f>
        <v>71.25535827738236</v>
      </c>
      <c r="Y42" s="297">
        <v>0.681</v>
      </c>
      <c r="Z42" s="305"/>
      <c r="AA42" s="304">
        <f>AB42*1000/(AA73*1.732*AA76)</f>
        <v>63.427615949406906</v>
      </c>
      <c r="AB42" s="297">
        <v>0.613</v>
      </c>
      <c r="AC42" s="306"/>
      <c r="AD42" s="304">
        <f>AE42*1000/(AD73*1.732*AD76)</f>
        <v>79.1016620126203</v>
      </c>
      <c r="AE42" s="297">
        <v>0.739</v>
      </c>
      <c r="AF42" s="305"/>
      <c r="AG42" s="304">
        <f>AH42*1000/(AG73*1.732*AG76)</f>
        <v>77.74749692041948</v>
      </c>
      <c r="AH42" s="297">
        <v>0.718</v>
      </c>
      <c r="AI42" s="305"/>
      <c r="AJ42" s="304">
        <f>AK42*1000/(AJ73*1.732*AJ76)</f>
        <v>79.94772389721675</v>
      </c>
      <c r="AK42" s="297">
        <v>0.807</v>
      </c>
      <c r="AL42" s="305"/>
      <c r="AM42" s="304">
        <f>AN42*1000/(AM73*1.732*AM76)</f>
        <v>90.98647660059868</v>
      </c>
      <c r="AN42" s="297">
        <v>0.894</v>
      </c>
      <c r="AO42" s="306"/>
      <c r="AP42" s="304">
        <f>AQ42*1000/(AP73*1.732*AP76)</f>
        <v>85.99766239811355</v>
      </c>
      <c r="AQ42" s="297">
        <v>0.807</v>
      </c>
      <c r="AR42" s="305"/>
      <c r="AS42" s="304">
        <f>AT42*1000/(AS73*1.732*AS76)</f>
        <v>79.5961114990064</v>
      </c>
      <c r="AT42" s="297">
        <v>0.741</v>
      </c>
      <c r="AU42" s="305"/>
      <c r="AV42" s="304">
        <f>AW42*1000/(AV73*1.732*AV76)</f>
        <v>81.22459791237263</v>
      </c>
      <c r="AW42" s="297">
        <v>0.785</v>
      </c>
      <c r="AX42" s="305"/>
      <c r="AY42" s="304">
        <f>AZ42*1000/(AY73*1.732*AY76)</f>
        <v>82.43567689108924</v>
      </c>
      <c r="AZ42" s="297">
        <v>0.779</v>
      </c>
      <c r="BA42" s="306"/>
      <c r="BB42" s="304">
        <f>BC42*1000/(BB73*1.732*BB76)</f>
        <v>72.32610693088976</v>
      </c>
      <c r="BC42" s="297">
        <v>0.699</v>
      </c>
      <c r="BD42" s="305"/>
      <c r="BE42" s="304">
        <f>BF42*1000/(BE73*1.732*BE76)</f>
        <v>65.91091575819281</v>
      </c>
      <c r="BF42" s="297">
        <v>0.637</v>
      </c>
      <c r="BG42" s="305"/>
      <c r="BH42" s="304">
        <f>BI42*1000/(BH73*1.732*BH76)</f>
        <v>69.2333071085958</v>
      </c>
      <c r="BI42" s="297">
        <v>0.682</v>
      </c>
      <c r="BJ42" s="305"/>
      <c r="BK42" s="304">
        <f>BL42*1000/(BK73*1.732*BK76)</f>
        <v>65.83201653093474</v>
      </c>
      <c r="BL42" s="297">
        <v>0.677</v>
      </c>
      <c r="BM42" s="306"/>
      <c r="BN42" s="304">
        <f>BO42*1000/(BN73*1.732*BN76)</f>
        <v>60.07983408353019</v>
      </c>
      <c r="BO42" s="297">
        <v>0.6</v>
      </c>
      <c r="BP42" s="305"/>
      <c r="BQ42" s="304">
        <f>BR42*1000/(BQ73*1.732*BQ76)</f>
        <v>67.59420942939222</v>
      </c>
      <c r="BR42" s="297">
        <v>0.648</v>
      </c>
      <c r="BS42" s="305"/>
      <c r="BT42" s="304">
        <f>BU42*1000/(BT73*1.732*BT76)</f>
        <v>45.71529193446797</v>
      </c>
      <c r="BU42" s="297">
        <v>0.432</v>
      </c>
      <c r="BV42" s="305"/>
      <c r="BW42" s="304">
        <f>BX42*1000/(BW73*1.732*BW76)</f>
        <v>60.953722579290634</v>
      </c>
      <c r="BX42" s="297">
        <v>0.576</v>
      </c>
      <c r="BY42" s="306"/>
      <c r="BZ42" s="304">
        <f>CA42*1000/(BZ73*1.732*BZ76)</f>
        <v>102.64305876315115</v>
      </c>
      <c r="CA42" s="297">
        <v>1.008</v>
      </c>
      <c r="CB42" s="305"/>
      <c r="CC42" s="381">
        <f t="shared" si="1"/>
        <v>17.043999999999997</v>
      </c>
    </row>
    <row r="43" spans="1:81" ht="12" customHeight="1">
      <c r="A43" s="440"/>
      <c r="B43" s="398"/>
      <c r="C43" s="216" t="s">
        <v>257</v>
      </c>
      <c r="D43" s="217"/>
      <c r="E43" s="224" t="s">
        <v>55</v>
      </c>
      <c r="F43" s="37"/>
      <c r="G43" s="24"/>
      <c r="H43" s="25"/>
      <c r="I43" s="304">
        <f>J43*1000/(I73*1.732*I76)</f>
        <v>13.969469948741061</v>
      </c>
      <c r="J43" s="292">
        <v>0.124</v>
      </c>
      <c r="K43" s="305"/>
      <c r="L43" s="304">
        <f>M43*1000/(L73*1.732*L76)</f>
        <v>13.637736336515617</v>
      </c>
      <c r="M43" s="292">
        <v>0.125</v>
      </c>
      <c r="N43" s="305"/>
      <c r="O43" s="304">
        <f>P43*1000/(O73*1.732*O76)</f>
        <v>13.640273589787526</v>
      </c>
      <c r="P43" s="292">
        <v>0.128</v>
      </c>
      <c r="Q43" s="306"/>
      <c r="R43" s="304">
        <f>S43*1000/(R73*1.732*R76)</f>
        <v>14.486668066344741</v>
      </c>
      <c r="S43" s="292">
        <v>0.138</v>
      </c>
      <c r="T43" s="305"/>
      <c r="U43" s="304">
        <f>V43*1000/(U73*1.732*U76)</f>
        <v>14.12226911948183</v>
      </c>
      <c r="V43" s="297">
        <v>0.133</v>
      </c>
      <c r="W43" s="305"/>
      <c r="X43" s="304">
        <f>Y43*1000/(X73*1.732*X76)</f>
        <v>14.334778390604086</v>
      </c>
      <c r="Y43" s="297">
        <v>0.137</v>
      </c>
      <c r="Z43" s="305"/>
      <c r="AA43" s="304">
        <f>AB43*1000/(AA73*1.732*AA76)</f>
        <v>16.658802883938844</v>
      </c>
      <c r="AB43" s="297">
        <v>0.161</v>
      </c>
      <c r="AC43" s="305"/>
      <c r="AD43" s="304">
        <f>AE43*1000/(AD73*1.732*AD76)</f>
        <v>23.86964902410599</v>
      </c>
      <c r="AE43" s="297">
        <v>0.223</v>
      </c>
      <c r="AF43" s="305"/>
      <c r="AG43" s="304">
        <f>AH43*1000/(AG73*1.732*AG76)</f>
        <v>36.59979660042031</v>
      </c>
      <c r="AH43" s="297">
        <v>0.338</v>
      </c>
      <c r="AI43" s="305"/>
      <c r="AJ43" s="304">
        <f>AK43*1000/(AJ73*1.732*AJ76)</f>
        <v>35.664412147457284</v>
      </c>
      <c r="AK43" s="297">
        <v>0.36</v>
      </c>
      <c r="AL43" s="305"/>
      <c r="AM43" s="304">
        <f>AN43*1000/(AM73*1.732*AM76)</f>
        <v>38.165468372734345</v>
      </c>
      <c r="AN43" s="297">
        <v>0.375</v>
      </c>
      <c r="AO43" s="305"/>
      <c r="AP43" s="304">
        <f>AQ43*1000/(AP73*1.732*AP76)</f>
        <v>38.576398746117846</v>
      </c>
      <c r="AQ43" s="297">
        <v>0.362</v>
      </c>
      <c r="AR43" s="305"/>
      <c r="AS43" s="304">
        <f>AT43*1000/(AS73*1.732*AS76)</f>
        <v>32.97706643751007</v>
      </c>
      <c r="AT43" s="297">
        <v>0.307</v>
      </c>
      <c r="AU43" s="305"/>
      <c r="AV43" s="304">
        <f>AW43*1000/(AV73*1.732*AV76)</f>
        <v>37.8703220839852</v>
      </c>
      <c r="AW43" s="297">
        <v>0.366</v>
      </c>
      <c r="AX43" s="305"/>
      <c r="AY43" s="304">
        <f>AZ43*1000/(AY73*1.732*AY76)</f>
        <v>39.895058007625984</v>
      </c>
      <c r="AZ43" s="297">
        <v>0.377</v>
      </c>
      <c r="BA43" s="305"/>
      <c r="BB43" s="304">
        <f>BC43*1000/(BB73*1.732*BB76)</f>
        <v>36.62867217959224</v>
      </c>
      <c r="BC43" s="297">
        <v>0.354</v>
      </c>
      <c r="BD43" s="305"/>
      <c r="BE43" s="304">
        <f>BF43*1000/(BE73*1.732*BE76)</f>
        <v>25.660764690787786</v>
      </c>
      <c r="BF43" s="297">
        <v>0.248</v>
      </c>
      <c r="BG43" s="305"/>
      <c r="BH43" s="304">
        <f>BI43*1000/(BH73*1.732*BH76)</f>
        <v>23.449991117427608</v>
      </c>
      <c r="BI43" s="297">
        <v>0.231</v>
      </c>
      <c r="BJ43" s="305"/>
      <c r="BK43" s="304">
        <f>BL43*1000/(BK73*1.732*BK76)</f>
        <v>21.684696730278354</v>
      </c>
      <c r="BL43" s="297">
        <v>0.223</v>
      </c>
      <c r="BM43" s="305"/>
      <c r="BN43" s="304">
        <f>BO43*1000/(BN73*1.732*BN76)</f>
        <v>18.023950225059057</v>
      </c>
      <c r="BO43" s="297">
        <v>0.18</v>
      </c>
      <c r="BP43" s="305"/>
      <c r="BQ43" s="304">
        <f>BR43*1000/(BQ73*1.732*BQ76)</f>
        <v>16.168367996228078</v>
      </c>
      <c r="BR43" s="297">
        <v>0.155</v>
      </c>
      <c r="BS43" s="305"/>
      <c r="BT43" s="304">
        <f>BU43*1000/(BT73*1.732*BT76)</f>
        <v>15.767542819990112</v>
      </c>
      <c r="BU43" s="297">
        <v>0.149</v>
      </c>
      <c r="BV43" s="305"/>
      <c r="BW43" s="304">
        <f>BX43*1000/(BW73*1.732*BW76)</f>
        <v>14.497673599588223</v>
      </c>
      <c r="BX43" s="297">
        <v>0.137</v>
      </c>
      <c r="BY43" s="305"/>
      <c r="BZ43" s="304">
        <f>CA43*1000/(BZ73*1.732*BZ76)</f>
        <v>13.950495089833042</v>
      </c>
      <c r="CA43" s="297">
        <v>0.137</v>
      </c>
      <c r="CB43" s="305"/>
      <c r="CC43" s="381">
        <f t="shared" si="1"/>
        <v>5.468</v>
      </c>
    </row>
    <row r="44" spans="1:81" ht="12" customHeight="1">
      <c r="A44" s="440"/>
      <c r="B44" s="398"/>
      <c r="C44" s="216" t="s">
        <v>56</v>
      </c>
      <c r="D44" s="217" t="s">
        <v>258</v>
      </c>
      <c r="E44" s="224" t="s">
        <v>57</v>
      </c>
      <c r="F44" s="37"/>
      <c r="G44" s="24"/>
      <c r="H44" s="25"/>
      <c r="I44" s="304">
        <f>J44*1000/(I73*1.732*I76)</f>
        <v>0</v>
      </c>
      <c r="J44" s="297">
        <v>0</v>
      </c>
      <c r="K44" s="305"/>
      <c r="L44" s="304">
        <f>M44*1000/(L73*1.732*L76)</f>
        <v>0</v>
      </c>
      <c r="M44" s="297">
        <v>0</v>
      </c>
      <c r="N44" s="305"/>
      <c r="O44" s="304">
        <f>P44*1000/(O73*1.732*O76)</f>
        <v>0</v>
      </c>
      <c r="P44" s="297">
        <v>0</v>
      </c>
      <c r="Q44" s="305"/>
      <c r="R44" s="304">
        <f>S44*1000/(R73*1.732*R76)</f>
        <v>0</v>
      </c>
      <c r="S44" s="297">
        <v>0</v>
      </c>
      <c r="T44" s="305"/>
      <c r="U44" s="304">
        <f>V44*1000/(U73*1.732*U76)</f>
        <v>0</v>
      </c>
      <c r="V44" s="297">
        <v>0</v>
      </c>
      <c r="W44" s="305"/>
      <c r="X44" s="304">
        <f>Y44*1000/(X73*1.732*X76)</f>
        <v>0</v>
      </c>
      <c r="Y44" s="297">
        <v>0</v>
      </c>
      <c r="Z44" s="305"/>
      <c r="AA44" s="304">
        <f>AB44*1000/(AA73*1.732*AA76)</f>
        <v>0</v>
      </c>
      <c r="AB44" s="297">
        <v>0</v>
      </c>
      <c r="AC44" s="305"/>
      <c r="AD44" s="304">
        <f>AE44*1000/(AD73*1.732*AD76)</f>
        <v>0</v>
      </c>
      <c r="AE44" s="297">
        <v>0</v>
      </c>
      <c r="AF44" s="305"/>
      <c r="AG44" s="304">
        <f>AH44*1000/(AG73*1.732*AG76)</f>
        <v>0</v>
      </c>
      <c r="AH44" s="297">
        <v>0</v>
      </c>
      <c r="AI44" s="305"/>
      <c r="AJ44" s="304">
        <f>AK44*1000/(AJ73*1.732*AJ76)</f>
        <v>0</v>
      </c>
      <c r="AK44" s="297">
        <v>0</v>
      </c>
      <c r="AL44" s="305"/>
      <c r="AM44" s="304">
        <f>AN44*1000/(AM73*1.732*AM76)</f>
        <v>0</v>
      </c>
      <c r="AN44" s="297">
        <v>0</v>
      </c>
      <c r="AO44" s="305"/>
      <c r="AP44" s="304">
        <f>AQ44*1000/(AP73*1.732*AP76)</f>
        <v>0</v>
      </c>
      <c r="AQ44" s="297">
        <v>0</v>
      </c>
      <c r="AR44" s="305"/>
      <c r="AS44" s="304">
        <f>AT44*1000/(AS73*1.732*AS76)</f>
        <v>0</v>
      </c>
      <c r="AT44" s="297">
        <v>0</v>
      </c>
      <c r="AU44" s="305"/>
      <c r="AV44" s="304">
        <f>AW44*1000/(AV73*1.732*AV76)</f>
        <v>0</v>
      </c>
      <c r="AW44" s="297">
        <v>0</v>
      </c>
      <c r="AX44" s="305"/>
      <c r="AY44" s="304">
        <f>AZ44*1000/(AY73*1.732*AY76)</f>
        <v>0</v>
      </c>
      <c r="AZ44" s="297">
        <v>0</v>
      </c>
      <c r="BA44" s="305"/>
      <c r="BB44" s="304">
        <f>BC44*1000/(BB73*1.732*BB76)</f>
        <v>0</v>
      </c>
      <c r="BC44" s="297">
        <v>0</v>
      </c>
      <c r="BD44" s="305"/>
      <c r="BE44" s="304">
        <f>BF44*1000/(BE73*1.732*BE76)</f>
        <v>0</v>
      </c>
      <c r="BF44" s="297">
        <v>0</v>
      </c>
      <c r="BG44" s="305"/>
      <c r="BH44" s="304">
        <f>BI44*1000/(BH73*1.732*BH76)</f>
        <v>0</v>
      </c>
      <c r="BI44" s="297">
        <v>0</v>
      </c>
      <c r="BJ44" s="305"/>
      <c r="BK44" s="304">
        <f>BL44*1000/(BK73*1.732*BK76)</f>
        <v>0</v>
      </c>
      <c r="BL44" s="297">
        <v>0</v>
      </c>
      <c r="BM44" s="305"/>
      <c r="BN44" s="304">
        <f>BO44*1000/(BN73*1.732*BN76)</f>
        <v>0</v>
      </c>
      <c r="BO44" s="297">
        <v>0</v>
      </c>
      <c r="BP44" s="305"/>
      <c r="BQ44" s="304">
        <f>BR44*1000/(BQ73*1.732*BQ76)</f>
        <v>0</v>
      </c>
      <c r="BR44" s="297">
        <v>0</v>
      </c>
      <c r="BS44" s="305"/>
      <c r="BT44" s="304">
        <f>BU44*1000/(BT73*1.732*BT76)</f>
        <v>0</v>
      </c>
      <c r="BU44" s="297">
        <v>0</v>
      </c>
      <c r="BV44" s="305"/>
      <c r="BW44" s="304">
        <f>BX44*1000/(BW73*1.732*BW76)</f>
        <v>0</v>
      </c>
      <c r="BX44" s="297">
        <v>0</v>
      </c>
      <c r="BY44" s="305"/>
      <c r="BZ44" s="304">
        <f>CA44*1000/(BZ73*1.732*BZ76)</f>
        <v>0</v>
      </c>
      <c r="CA44" s="297">
        <v>0</v>
      </c>
      <c r="CB44" s="305"/>
      <c r="CC44" s="381">
        <f t="shared" si="1"/>
        <v>0</v>
      </c>
    </row>
    <row r="45" spans="1:81" ht="12" customHeight="1">
      <c r="A45" s="440"/>
      <c r="B45" s="398"/>
      <c r="C45" s="216" t="s">
        <v>58</v>
      </c>
      <c r="D45" s="217"/>
      <c r="E45" s="224" t="s">
        <v>59</v>
      </c>
      <c r="F45" s="37"/>
      <c r="G45" s="24"/>
      <c r="H45" s="25"/>
      <c r="I45" s="304">
        <f>J45*1000/(I73*1.732*I76)</f>
        <v>0</v>
      </c>
      <c r="J45" s="292">
        <v>0</v>
      </c>
      <c r="K45" s="305"/>
      <c r="L45" s="304">
        <f>M45*1000/(L73*1.732*L76)</f>
        <v>0</v>
      </c>
      <c r="M45" s="292">
        <v>0</v>
      </c>
      <c r="N45" s="305"/>
      <c r="O45" s="304">
        <f>P45*1000/(O73*1.732*O76)</f>
        <v>0</v>
      </c>
      <c r="P45" s="292">
        <v>0</v>
      </c>
      <c r="Q45" s="306"/>
      <c r="R45" s="304">
        <f>S45*1000/(R73*1.732*R76)</f>
        <v>0</v>
      </c>
      <c r="S45" s="292">
        <v>0</v>
      </c>
      <c r="T45" s="305"/>
      <c r="U45" s="304">
        <f>V45*1000/(U73*1.732*U76)</f>
        <v>0</v>
      </c>
      <c r="V45" s="292">
        <v>0</v>
      </c>
      <c r="W45" s="305"/>
      <c r="X45" s="304">
        <f>Y45*1000/(X73*1.732*X76)</f>
        <v>0</v>
      </c>
      <c r="Y45" s="292">
        <v>0</v>
      </c>
      <c r="Z45" s="305"/>
      <c r="AA45" s="304">
        <f>AB45*1000/(AA73*1.732*AA76)</f>
        <v>0</v>
      </c>
      <c r="AB45" s="292">
        <v>0</v>
      </c>
      <c r="AC45" s="306"/>
      <c r="AD45" s="304">
        <f>AE45*1000/(AD73*1.732*AD76)</f>
        <v>0</v>
      </c>
      <c r="AE45" s="292">
        <v>0</v>
      </c>
      <c r="AF45" s="305"/>
      <c r="AG45" s="304">
        <f>AH45*1000/(AG73*1.732*AG76)</f>
        <v>0</v>
      </c>
      <c r="AH45" s="292">
        <v>0</v>
      </c>
      <c r="AI45" s="305"/>
      <c r="AJ45" s="304">
        <f>AK45*1000/(AJ73*1.732*AJ76)</f>
        <v>0</v>
      </c>
      <c r="AK45" s="292">
        <v>0</v>
      </c>
      <c r="AL45" s="305"/>
      <c r="AM45" s="304">
        <f>AN45*1000/(AM73*1.732*AM76)</f>
        <v>0</v>
      </c>
      <c r="AN45" s="292">
        <v>0</v>
      </c>
      <c r="AO45" s="306"/>
      <c r="AP45" s="304">
        <f>AQ45*1000/(AP73*1.732*AP76)</f>
        <v>0</v>
      </c>
      <c r="AQ45" s="292">
        <v>0</v>
      </c>
      <c r="AR45" s="305"/>
      <c r="AS45" s="304">
        <f>AT45*1000/(AS73*1.732*AS76)</f>
        <v>0</v>
      </c>
      <c r="AT45" s="292">
        <v>0</v>
      </c>
      <c r="AU45" s="305"/>
      <c r="AV45" s="304">
        <f>AW45*1000/(AV73*1.732*AV76)</f>
        <v>0</v>
      </c>
      <c r="AW45" s="292">
        <v>0</v>
      </c>
      <c r="AX45" s="305"/>
      <c r="AY45" s="304">
        <f>AZ45*1000/(AY73*1.732*AY76)</f>
        <v>0</v>
      </c>
      <c r="AZ45" s="292">
        <v>0</v>
      </c>
      <c r="BA45" s="306"/>
      <c r="BB45" s="304">
        <f>BC45*1000/(BB73*1.732*BB76)</f>
        <v>0</v>
      </c>
      <c r="BC45" s="292">
        <v>0</v>
      </c>
      <c r="BD45" s="305"/>
      <c r="BE45" s="304">
        <f>BF45*1000/(BE73*1.732*BE76)</f>
        <v>0</v>
      </c>
      <c r="BF45" s="292">
        <v>0</v>
      </c>
      <c r="BG45" s="305"/>
      <c r="BH45" s="304">
        <f>BI45*1000/(BH73*1.732*BH76)</f>
        <v>0</v>
      </c>
      <c r="BI45" s="292">
        <v>0</v>
      </c>
      <c r="BJ45" s="305"/>
      <c r="BK45" s="304">
        <f>BL45*1000/(BK73*1.732*BK76)</f>
        <v>0</v>
      </c>
      <c r="BL45" s="292">
        <v>0</v>
      </c>
      <c r="BM45" s="306"/>
      <c r="BN45" s="304">
        <f>BO45*1000/(BN73*1.732*BN76)</f>
        <v>0</v>
      </c>
      <c r="BO45" s="292">
        <v>0</v>
      </c>
      <c r="BP45" s="305"/>
      <c r="BQ45" s="304">
        <f>BR45*1000/(BQ73*1.732*BQ76)</f>
        <v>0</v>
      </c>
      <c r="BR45" s="292">
        <v>0</v>
      </c>
      <c r="BS45" s="305"/>
      <c r="BT45" s="304">
        <f>BU45*1000/(BT73*1.732*BT76)</f>
        <v>0</v>
      </c>
      <c r="BU45" s="292">
        <v>0</v>
      </c>
      <c r="BV45" s="305"/>
      <c r="BW45" s="304">
        <f>BX45*1000/(BW73*1.732*BW76)</f>
        <v>0</v>
      </c>
      <c r="BX45" s="292">
        <v>0</v>
      </c>
      <c r="BY45" s="306"/>
      <c r="BZ45" s="304">
        <f>CA45*1000/(BZ73*1.732*BZ76)</f>
        <v>0</v>
      </c>
      <c r="CA45" s="292">
        <v>0</v>
      </c>
      <c r="CB45" s="305"/>
      <c r="CC45" s="381">
        <f t="shared" si="1"/>
        <v>0</v>
      </c>
    </row>
    <row r="46" spans="1:81" ht="12" customHeight="1">
      <c r="A46" s="440"/>
      <c r="B46" s="398"/>
      <c r="C46" s="216" t="s">
        <v>60</v>
      </c>
      <c r="D46" s="217"/>
      <c r="E46" s="224" t="s">
        <v>61</v>
      </c>
      <c r="F46" s="37"/>
      <c r="G46" s="24"/>
      <c r="H46" s="25"/>
      <c r="I46" s="304">
        <f>J46*1000/(I73*1.732*I76)</f>
        <v>0.33797104714696113</v>
      </c>
      <c r="J46" s="297">
        <v>0.003</v>
      </c>
      <c r="K46" s="305"/>
      <c r="L46" s="304">
        <f>M46*1000/(L73*1.732*L76)</f>
        <v>0.5455094534606247</v>
      </c>
      <c r="M46" s="297">
        <v>0.005</v>
      </c>
      <c r="N46" s="305"/>
      <c r="O46" s="304">
        <f>P46*1000/(O73*1.732*O76)</f>
        <v>0.4262585496808602</v>
      </c>
      <c r="P46" s="297">
        <v>0.004</v>
      </c>
      <c r="Q46" s="306"/>
      <c r="R46" s="304">
        <f>S46*1000/(R73*1.732*R76)</f>
        <v>0.41990342221289106</v>
      </c>
      <c r="S46" s="297">
        <v>0.004</v>
      </c>
      <c r="T46" s="305"/>
      <c r="U46" s="304">
        <f>V46*1000/(U73*1.732*U76)</f>
        <v>0.6370948474954209</v>
      </c>
      <c r="V46" s="297">
        <v>0.006</v>
      </c>
      <c r="W46" s="305"/>
      <c r="X46" s="304">
        <f>Y46*1000/(X73*1.732*X76)</f>
        <v>0.31390025672855665</v>
      </c>
      <c r="Y46" s="297">
        <v>0.003</v>
      </c>
      <c r="Z46" s="305"/>
      <c r="AA46" s="304">
        <f>AB46*1000/(AA73*1.732*AA76)</f>
        <v>0.31041247609823935</v>
      </c>
      <c r="AB46" s="297">
        <v>0.003</v>
      </c>
      <c r="AC46" s="306"/>
      <c r="AD46" s="304">
        <f>AE46*1000/(AD73*1.732*AD76)</f>
        <v>0.5351939243073092</v>
      </c>
      <c r="AE46" s="297">
        <v>0.005</v>
      </c>
      <c r="AF46" s="305"/>
      <c r="AG46" s="304">
        <f>AH46*1000/(AG73*1.732*AG76)</f>
        <v>0.21656684378946928</v>
      </c>
      <c r="AH46" s="297">
        <v>0.002</v>
      </c>
      <c r="AI46" s="305"/>
      <c r="AJ46" s="304">
        <f>AK46*1000/(AJ73*1.732*AJ76)</f>
        <v>0.5944068691242881</v>
      </c>
      <c r="AK46" s="297">
        <v>0.006</v>
      </c>
      <c r="AL46" s="305"/>
      <c r="AM46" s="304">
        <f>AN46*1000/(AM73*1.732*AM76)</f>
        <v>0.30532374698187476</v>
      </c>
      <c r="AN46" s="297">
        <v>0.003</v>
      </c>
      <c r="AO46" s="306"/>
      <c r="AP46" s="304">
        <f>AQ46*1000/(AP73*1.732*AP76)</f>
        <v>0.2131292748404301</v>
      </c>
      <c r="AQ46" s="297">
        <v>0.002</v>
      </c>
      <c r="AR46" s="305"/>
      <c r="AS46" s="304">
        <f>AT46*1000/(AS73*1.732*AS76)</f>
        <v>0.10741715451957677</v>
      </c>
      <c r="AT46" s="297">
        <v>0.001</v>
      </c>
      <c r="AU46" s="305"/>
      <c r="AV46" s="304">
        <f>AW46*1000/(AV73*1.732*AV76)</f>
        <v>0.10347082536607978</v>
      </c>
      <c r="AW46" s="297">
        <v>0.001</v>
      </c>
      <c r="AX46" s="305"/>
      <c r="AY46" s="304">
        <f>AZ46*1000/(AY73*1.732*AY76)</f>
        <v>0.10582243503349067</v>
      </c>
      <c r="AZ46" s="297">
        <v>0.001</v>
      </c>
      <c r="BA46" s="306"/>
      <c r="BB46" s="304">
        <f>BC46*1000/(BB73*1.732*BB76)</f>
        <v>0</v>
      </c>
      <c r="BC46" s="297">
        <v>0</v>
      </c>
      <c r="BD46" s="305"/>
      <c r="BE46" s="304">
        <f>BF46*1000/(BE73*1.732*BE76)</f>
        <v>0</v>
      </c>
      <c r="BF46" s="297">
        <v>0</v>
      </c>
      <c r="BG46" s="305"/>
      <c r="BH46" s="304">
        <f>BI46*1000/(BH73*1.732*BH76)</f>
        <v>0.10151511306245718</v>
      </c>
      <c r="BI46" s="297">
        <v>0.001</v>
      </c>
      <c r="BJ46" s="305"/>
      <c r="BK46" s="304">
        <f>BL46*1000/(BK73*1.732*BK76)</f>
        <v>0.19448158502491797</v>
      </c>
      <c r="BL46" s="297">
        <v>0.002</v>
      </c>
      <c r="BM46" s="306"/>
      <c r="BN46" s="304">
        <f>BO46*1000/(BN73*1.732*BN76)</f>
        <v>0.2002661136117673</v>
      </c>
      <c r="BO46" s="297">
        <v>0.002</v>
      </c>
      <c r="BP46" s="305"/>
      <c r="BQ46" s="304">
        <f>BR46*1000/(BQ73*1.732*BQ76)</f>
        <v>0.3129361547657047</v>
      </c>
      <c r="BR46" s="297">
        <v>0.003</v>
      </c>
      <c r="BS46" s="305"/>
      <c r="BT46" s="304">
        <f>BU46*1000/(BT73*1.732*BT76)</f>
        <v>0.5291121751674533</v>
      </c>
      <c r="BU46" s="297">
        <v>0.005</v>
      </c>
      <c r="BV46" s="305"/>
      <c r="BW46" s="304">
        <f>BX46*1000/(BW73*1.732*BW76)</f>
        <v>0.31746730510047205</v>
      </c>
      <c r="BX46" s="297">
        <v>0.003</v>
      </c>
      <c r="BY46" s="306"/>
      <c r="BZ46" s="304">
        <f>CA46*1000/(BZ73*1.732*BZ76)</f>
        <v>0.3054852939379498</v>
      </c>
      <c r="CA46" s="297">
        <v>0.003</v>
      </c>
      <c r="CB46" s="305"/>
      <c r="CC46" s="381">
        <f t="shared" si="1"/>
        <v>0.068</v>
      </c>
    </row>
    <row r="47" spans="1:81" ht="12" customHeight="1">
      <c r="A47" s="440"/>
      <c r="B47" s="398"/>
      <c r="C47" s="393" t="s">
        <v>62</v>
      </c>
      <c r="D47" s="394"/>
      <c r="E47" s="223" t="s">
        <v>63</v>
      </c>
      <c r="F47" s="37"/>
      <c r="G47" s="35"/>
      <c r="H47" s="36"/>
      <c r="I47" s="304">
        <f>J47*1000/(I73*1.732*I76)</f>
        <v>0</v>
      </c>
      <c r="J47" s="297">
        <v>0</v>
      </c>
      <c r="K47" s="305"/>
      <c r="L47" s="304">
        <f>M47*1000/(L73*1.732*L76)</f>
        <v>3.9276680649164977</v>
      </c>
      <c r="M47" s="297">
        <v>0.036</v>
      </c>
      <c r="N47" s="305"/>
      <c r="O47" s="304">
        <f>P47*1000/(O73*1.732*O76)</f>
        <v>1.9181634735638708</v>
      </c>
      <c r="P47" s="297">
        <v>0.018</v>
      </c>
      <c r="Q47" s="306"/>
      <c r="R47" s="304">
        <f>S47*1000/(R73*1.732*R76)</f>
        <v>0</v>
      </c>
      <c r="S47" s="297">
        <v>0</v>
      </c>
      <c r="T47" s="305"/>
      <c r="U47" s="304">
        <f>V47*1000/(U73*1.732*U76)</f>
        <v>0</v>
      </c>
      <c r="V47" s="297">
        <v>0</v>
      </c>
      <c r="W47" s="305"/>
      <c r="X47" s="304">
        <f>Y47*1000/(X73*1.732*X76)</f>
        <v>1.8834015403713398</v>
      </c>
      <c r="Y47" s="297">
        <v>0.018</v>
      </c>
      <c r="Z47" s="305"/>
      <c r="AA47" s="304">
        <f>AB47*1000/(AA73*1.732*AA76)</f>
        <v>1.862474856589436</v>
      </c>
      <c r="AB47" s="297">
        <v>0.018</v>
      </c>
      <c r="AC47" s="306"/>
      <c r="AD47" s="304">
        <f>AE47*1000/(AD73*1.732*AD76)</f>
        <v>1.926698127506313</v>
      </c>
      <c r="AE47" s="297">
        <v>0.018</v>
      </c>
      <c r="AF47" s="305"/>
      <c r="AG47" s="304">
        <f>AH47*1000/(AG73*1.732*AG76)</f>
        <v>1.9491015941052237</v>
      </c>
      <c r="AH47" s="297">
        <v>0.018</v>
      </c>
      <c r="AI47" s="305"/>
      <c r="AJ47" s="304">
        <f>AK47*1000/(AJ73*1.732*AJ76)</f>
        <v>1.7832206073728643</v>
      </c>
      <c r="AK47" s="297">
        <v>0.018</v>
      </c>
      <c r="AL47" s="305"/>
      <c r="AM47" s="304">
        <f>AN47*1000/(AM73*1.732*AM76)</f>
        <v>0</v>
      </c>
      <c r="AN47" s="297">
        <v>0</v>
      </c>
      <c r="AO47" s="306"/>
      <c r="AP47" s="304">
        <f>AQ47*1000/(AP73*1.732*AP76)</f>
        <v>0</v>
      </c>
      <c r="AQ47" s="297">
        <v>0</v>
      </c>
      <c r="AR47" s="305"/>
      <c r="AS47" s="304">
        <f>AT47*1000/(AS73*1.732*AS76)</f>
        <v>1.933508781352382</v>
      </c>
      <c r="AT47" s="297">
        <v>0.018</v>
      </c>
      <c r="AU47" s="305"/>
      <c r="AV47" s="304">
        <f>AW47*1000/(AV73*1.732*AV76)</f>
        <v>0</v>
      </c>
      <c r="AW47" s="297">
        <v>0</v>
      </c>
      <c r="AX47" s="305"/>
      <c r="AY47" s="304">
        <f>AZ47*1000/(AY73*1.732*AY76)</f>
        <v>0</v>
      </c>
      <c r="AZ47" s="297">
        <v>0</v>
      </c>
      <c r="BA47" s="306"/>
      <c r="BB47" s="304">
        <f>BC47*1000/(BB73*1.732*BB76)</f>
        <v>0</v>
      </c>
      <c r="BC47" s="297">
        <v>0</v>
      </c>
      <c r="BD47" s="305"/>
      <c r="BE47" s="304">
        <f>BF47*1000/(BE73*1.732*BE76)</f>
        <v>1.862474856589436</v>
      </c>
      <c r="BF47" s="297">
        <v>0.018</v>
      </c>
      <c r="BG47" s="305"/>
      <c r="BH47" s="304">
        <f>BI47*1000/(BH73*1.732*BH76)</f>
        <v>0</v>
      </c>
      <c r="BI47" s="297">
        <v>0</v>
      </c>
      <c r="BJ47" s="305"/>
      <c r="BK47" s="304">
        <f>BL47*1000/(BK73*1.732*BK76)</f>
        <v>0</v>
      </c>
      <c r="BL47" s="297">
        <v>0</v>
      </c>
      <c r="BM47" s="306"/>
      <c r="BN47" s="304">
        <f>BO47*1000/(BN73*1.732*BN76)</f>
        <v>3.6047900450118116</v>
      </c>
      <c r="BO47" s="297">
        <v>0.036</v>
      </c>
      <c r="BP47" s="305"/>
      <c r="BQ47" s="304">
        <f>BR47*1000/(BQ73*1.732*BQ76)</f>
        <v>0</v>
      </c>
      <c r="BR47" s="297">
        <v>0</v>
      </c>
      <c r="BS47" s="305"/>
      <c r="BT47" s="304">
        <f>BU47*1000/(BT73*1.732*BT76)</f>
        <v>3.8096076612056646</v>
      </c>
      <c r="BU47" s="297">
        <v>0.036</v>
      </c>
      <c r="BV47" s="305"/>
      <c r="BW47" s="304">
        <f>BX47*1000/(BW73*1.732*BW76)</f>
        <v>3.8096076612056646</v>
      </c>
      <c r="BX47" s="297">
        <v>0.036</v>
      </c>
      <c r="BY47" s="306"/>
      <c r="BZ47" s="304">
        <f>CA47*1000/(BZ73*1.732*BZ76)</f>
        <v>7.331647054510796</v>
      </c>
      <c r="CA47" s="297">
        <v>0.072</v>
      </c>
      <c r="CB47" s="305"/>
      <c r="CC47" s="381">
        <f t="shared" si="1"/>
        <v>0.35999999999999993</v>
      </c>
    </row>
    <row r="48" spans="1:81" ht="12" customHeight="1">
      <c r="A48" s="440"/>
      <c r="B48" s="398"/>
      <c r="C48" s="437" t="s">
        <v>135</v>
      </c>
      <c r="D48" s="438"/>
      <c r="E48" s="225"/>
      <c r="F48" s="37"/>
      <c r="G48" s="35"/>
      <c r="H48" s="36"/>
      <c r="I48" s="308">
        <f>I37+I38+I39+I40+I41+I42+I43+I44+I45+I46+I47</f>
        <v>508.5337689404608</v>
      </c>
      <c r="J48" s="309">
        <f>J37+J38+J39+J40+J41+J42+J43+J44+J45+J46+J47</f>
        <v>4.514</v>
      </c>
      <c r="K48" s="310"/>
      <c r="L48" s="311">
        <f>L37+L38+L39+L40+L41+L42+L43+L44+L45+L46+L47</f>
        <v>514.7427202854454</v>
      </c>
      <c r="M48" s="309">
        <f>M37+M38+M39+M40+M41+M42+M43+M44+M45+M46+M47</f>
        <v>4.718</v>
      </c>
      <c r="N48" s="310"/>
      <c r="O48" s="311">
        <f>O37+O38+O39+O40+O41+O42+O43+O44+O45+O46+O47</f>
        <v>494.6730469046383</v>
      </c>
      <c r="P48" s="309">
        <f>P37+P38+P39+P40+P41+P42+P43+P44+P45+P46+P47</f>
        <v>4.641999999999999</v>
      </c>
      <c r="Q48" s="312"/>
      <c r="R48" s="308">
        <f>R37+R38+R39+R40+R41+R42+R43+R44+R45+R46+R47</f>
        <v>433.3403317237035</v>
      </c>
      <c r="S48" s="309">
        <f>S37+S38+S39+S40+S41+S42+S43+S44+S45+S46+S47</f>
        <v>4.127999999999999</v>
      </c>
      <c r="T48" s="305"/>
      <c r="U48" s="308">
        <f>U37+U38+U39+U40+U41+U42+U43+U44+U45+U46+U47</f>
        <v>450.31987470468</v>
      </c>
      <c r="V48" s="309">
        <f>V37+V38+V39+V40+V41+V42+V43+V44+V45+V46+V47</f>
        <v>4.2410000000000005</v>
      </c>
      <c r="W48" s="310"/>
      <c r="X48" s="311">
        <f>X37+X38+X39+X40+X41+X42+X43+X44+X45+X46+X47</f>
        <v>430.14798513703204</v>
      </c>
      <c r="Y48" s="309">
        <f>Y37+Y38+Y39+Y40+Y41+Y42+Y43+Y44+Y45+Y46+Y47</f>
        <v>4.111</v>
      </c>
      <c r="Z48" s="310"/>
      <c r="AA48" s="311">
        <f>AA37+AA38+AA39+AA40+AA41+AA42+AA43+AA44+AA45+AA46+AA47</f>
        <v>403.5362189277111</v>
      </c>
      <c r="AB48" s="309">
        <f>AB37+AB38+AB39+AB40+AB41+AB42+AB43+AB44+AB45+AB46+AB47</f>
        <v>3.9</v>
      </c>
      <c r="AC48" s="312"/>
      <c r="AD48" s="308">
        <f>AD37+AD38+AD39+AD40+AD41+AD42+AD43+AD44+AD45+AD46+AD47</f>
        <v>413.06267078038115</v>
      </c>
      <c r="AE48" s="309">
        <f>AE37+AE38+AE39+AE40+AE41+AE42+AE43+AE44+AE45+AE46+AE47</f>
        <v>3.8589999999999995</v>
      </c>
      <c r="AF48" s="305"/>
      <c r="AG48" s="308">
        <f>AG37+AG38+AG39+AG40+AG41+AG42+AG43+AG44+AG45+AG46+AG47</f>
        <v>444.39516345599094</v>
      </c>
      <c r="AH48" s="309">
        <f>AH37+AH38+AH39+AH40+AH41+AH42+AH43+AH44+AH45+AH46+AH47</f>
        <v>4.103999999999999</v>
      </c>
      <c r="AI48" s="310"/>
      <c r="AJ48" s="311">
        <f>AJ37+AJ38+AJ39+AJ40+AJ41+AJ42+AJ43+AJ44+AJ45+AJ46+AJ47</f>
        <v>460.76439138284394</v>
      </c>
      <c r="AK48" s="309">
        <f>AK37+AK38+AK39+AK40+AK41+AK42+AK43+AK44+AK45+AK46+AK47</f>
        <v>4.651000000000001</v>
      </c>
      <c r="AL48" s="310"/>
      <c r="AM48" s="311">
        <f>AM37+AM38+AM39+AM40+AM41+AM42+AM43+AM44+AM45+AM46+AM47</f>
        <v>496.0493142632192</v>
      </c>
      <c r="AN48" s="309">
        <f>AN37+AN38+AN39+AN40+AN41+AN42+AN43+AN44+AN45+AN46+AN47</f>
        <v>4.874</v>
      </c>
      <c r="AO48" s="312"/>
      <c r="AP48" s="308">
        <f>AP37+AP38+AP39+AP40+AP41+AP42+AP43+AP44+AP45+AP46+AP47</f>
        <v>482.3115489638933</v>
      </c>
      <c r="AQ48" s="309">
        <f>AQ37+AQ38+AQ39+AQ40+AQ41+AQ42+AQ43+AQ44+AQ45+AQ46+AQ47</f>
        <v>4.526000000000001</v>
      </c>
      <c r="AR48" s="305"/>
      <c r="AS48" s="308">
        <f>AS37+AS38+AS39+AS40+AS41+AS42+AS43+AS44+AS45+AS46+AS47</f>
        <v>465.1162790697674</v>
      </c>
      <c r="AT48" s="309">
        <f>AT37+AT38+AT39+AT40+AT41+AT42+AT43+AT44+AT45+AT46+AT47</f>
        <v>4.33</v>
      </c>
      <c r="AU48" s="310"/>
      <c r="AV48" s="311">
        <f>AV37+AV38+AV39+AV40+AV41+AV42+AV43+AV44+AV45+AV46+AV47</f>
        <v>481.96710455519957</v>
      </c>
      <c r="AW48" s="309">
        <f>AW37+AW38+AW39+AW40+AW41+AW42+AW43+AW44+AW45+AW46+AW47</f>
        <v>4.658</v>
      </c>
      <c r="AX48" s="310"/>
      <c r="AY48" s="311">
        <f>AY37+AY38+AY39+AY40+AY41+AY42+AY43+AY44+AY45+AY46+AY47</f>
        <v>475.9893127806411</v>
      </c>
      <c r="AZ48" s="309">
        <f>AZ37+AZ38+AZ39+AZ40+AZ41+AZ42+AZ43+AZ44+AZ45+AZ46+AZ47</f>
        <v>4.498</v>
      </c>
      <c r="BA48" s="312"/>
      <c r="BB48" s="308">
        <f>BB37+BB38+BB39+BB40+BB41+BB42+BB43+BB44+BB45+BB46+BB47</f>
        <v>440.2683619326694</v>
      </c>
      <c r="BC48" s="309">
        <f>BC37+BC38+BC39+BC40+BC41+BC42+BC43+BC44+BC45+BC46+BC47</f>
        <v>4.254999999999999</v>
      </c>
      <c r="BD48" s="305"/>
      <c r="BE48" s="308">
        <f>BE37+BE38+BE39+BE40+BE41+BE42+BE43+BE44+BE45+BE46+BE47</f>
        <v>413.9867722896851</v>
      </c>
      <c r="BF48" s="309">
        <f>BF37+BF38+BF39+BF40+BF41+BF42+BF43+BF44+BF45+BF46+BF47</f>
        <v>4.001</v>
      </c>
      <c r="BG48" s="310"/>
      <c r="BH48" s="311">
        <f>BH37+BH38+BH39+BH40+BH41+BH42+BH43+BH44+BH45+BH46+BH47</f>
        <v>406.8725731543284</v>
      </c>
      <c r="BI48" s="309">
        <f>BI37+BI38+BI39+BI40+BI41+BI42+BI43+BI44+BI45+BI46+BI47</f>
        <v>4.008000000000001</v>
      </c>
      <c r="BJ48" s="310"/>
      <c r="BK48" s="311">
        <f>BK37+BK38+BK39+BK40+BK41+BK42+BK43+BK44+BK45+BK46+BK47</f>
        <v>382.7397593290386</v>
      </c>
      <c r="BL48" s="309">
        <f>BL37+BL38+BL39+BL40+BL41+BL42+BL43+BL44+BL45+BL46+BL47</f>
        <v>3.9359999999999995</v>
      </c>
      <c r="BM48" s="312"/>
      <c r="BN48" s="308">
        <f>BN37+BN38+BN39+BN40+BN41+BN42+BN43+BN44+BN45+BN46+BN47</f>
        <v>335.4457402997102</v>
      </c>
      <c r="BO48" s="309">
        <f>BO37+BO38+BO39+BO40+BO41+BO42+BO43+BO44+BO45+BO46+BO47</f>
        <v>3.35</v>
      </c>
      <c r="BP48" s="305"/>
      <c r="BQ48" s="308">
        <f>BQ37+BQ38+BQ39+BQ40+BQ41+BQ42+BQ43+BQ44+BQ45+BQ46+BQ47</f>
        <v>384.8071583102282</v>
      </c>
      <c r="BR48" s="309">
        <f>BR37+BR38+BR39+BR40+BR41+BR42+BR43+BR44+BR45+BR46+BR47</f>
        <v>3.689</v>
      </c>
      <c r="BS48" s="310"/>
      <c r="BT48" s="311">
        <f>BT37+BT38+BT39+BT40+BT41+BT42+BT43+BT44+BT45+BT46+BT47</f>
        <v>467.3118731078949</v>
      </c>
      <c r="BU48" s="309">
        <f>BU37+BU38+BU39+BU40+BU41+BU42+BU43+BU44+BU45+BU46+BU47</f>
        <v>4.4159999999999995</v>
      </c>
      <c r="BV48" s="310"/>
      <c r="BW48" s="311">
        <f>BW37+BW38+BW39+BW40+BW41+BW42+BW43+BW44+BW45+BW46+BW47</f>
        <v>488.15889280949256</v>
      </c>
      <c r="BX48" s="309">
        <f>BX37+BX38+BX39+BX40+BX41+BX42+BX43+BX44+BX45+BX46+BX47</f>
        <v>4.6129999999999995</v>
      </c>
      <c r="BY48" s="312"/>
      <c r="BZ48" s="308">
        <f>BZ37+BZ38+BZ39+BZ40+BZ41+BZ42+BZ43+BZ44+BZ45+BZ46+BZ47</f>
        <v>464.3376467856838</v>
      </c>
      <c r="CA48" s="309">
        <f>CA37+CA38+CA39+CA40+CA41+CA42+CA43+CA44+CA45+CA46+CA47</f>
        <v>4.56</v>
      </c>
      <c r="CB48" s="305"/>
      <c r="CC48" s="382">
        <f t="shared" si="1"/>
        <v>102.582</v>
      </c>
    </row>
    <row r="49" spans="1:81" ht="12" customHeight="1">
      <c r="A49" s="440"/>
      <c r="B49" s="398"/>
      <c r="C49" s="393" t="s">
        <v>259</v>
      </c>
      <c r="D49" s="394"/>
      <c r="E49" s="226" t="s">
        <v>64</v>
      </c>
      <c r="F49" s="37"/>
      <c r="G49" s="35"/>
      <c r="H49" s="36"/>
      <c r="I49" s="304">
        <f>J49*1000/(K72*1.732*I75)</f>
        <v>0.6879268831998427</v>
      </c>
      <c r="J49" s="292">
        <v>0.007</v>
      </c>
      <c r="K49" s="305"/>
      <c r="L49" s="304">
        <f>M49*1000/(N72*1.732*L75)</f>
        <v>0.6879268831998427</v>
      </c>
      <c r="M49" s="292">
        <v>0.007</v>
      </c>
      <c r="N49" s="305"/>
      <c r="O49" s="304">
        <f>P49*1000/(Q72*1.732*O75)</f>
        <v>0.7862021522283917</v>
      </c>
      <c r="P49" s="292">
        <v>0.008</v>
      </c>
      <c r="Q49" s="306"/>
      <c r="R49" s="304">
        <f>S49*1000/(T72*1.732*R75)</f>
        <v>0.6917536052715578</v>
      </c>
      <c r="S49" s="292">
        <v>0.007</v>
      </c>
      <c r="T49" s="305"/>
      <c r="U49" s="304">
        <f>V49*1000/(W72*1.732*U75)</f>
        <v>0.6861749471645291</v>
      </c>
      <c r="V49" s="292">
        <v>0.007</v>
      </c>
      <c r="W49" s="305"/>
      <c r="X49" s="304">
        <f>Y49*1000/(Z72*1.732*X75)</f>
        <v>0.6917536052715578</v>
      </c>
      <c r="Y49" s="292">
        <v>0.007</v>
      </c>
      <c r="Z49" s="305"/>
      <c r="AA49" s="304">
        <f>AB49*1000/(AC72*1.732*AA75)</f>
        <v>0.7970556763316311</v>
      </c>
      <c r="AB49" s="292">
        <v>0.008</v>
      </c>
      <c r="AC49" s="306"/>
      <c r="AD49" s="304">
        <f>AE49*1000/(AF72*1.732*AD75)</f>
        <v>0.6974237167901772</v>
      </c>
      <c r="AE49" s="292">
        <v>0.007</v>
      </c>
      <c r="AF49" s="305"/>
      <c r="AG49" s="304">
        <f>AH49*1000/(AI72*1.732*AG75)</f>
        <v>0.6917536052715578</v>
      </c>
      <c r="AH49" s="292">
        <v>0.007</v>
      </c>
      <c r="AI49" s="305"/>
      <c r="AJ49" s="304">
        <f>AK49*1000/(AL72*1.732*AJ75)</f>
        <v>0.9802499245207558</v>
      </c>
      <c r="AK49" s="292">
        <v>0.01</v>
      </c>
      <c r="AL49" s="305"/>
      <c r="AM49" s="304">
        <f>AN49*1000/(AO72*1.732*AM75)</f>
        <v>1.0691985287828243</v>
      </c>
      <c r="AN49" s="292">
        <v>0.01</v>
      </c>
      <c r="AO49" s="306"/>
      <c r="AP49" s="304">
        <f>AQ49*1000/(AR72*1.732*AP75)</f>
        <v>1.0897459267278615</v>
      </c>
      <c r="AQ49" s="292">
        <v>0.011</v>
      </c>
      <c r="AR49" s="305"/>
      <c r="AS49" s="304">
        <f>AT49*1000/(AU72*1.732*AS75)</f>
        <v>0.9906781152071468</v>
      </c>
      <c r="AT49" s="292">
        <v>0.01</v>
      </c>
      <c r="AU49" s="305"/>
      <c r="AV49" s="304">
        <f>AW49*1000/(AX72*1.732*AV75)</f>
        <v>1.2983521314747324</v>
      </c>
      <c r="AW49" s="292">
        <v>0.013</v>
      </c>
      <c r="AX49" s="305"/>
      <c r="AY49" s="304">
        <f>AZ49*1000/(BA72*1.732*AY75)</f>
        <v>1.1076106140512691</v>
      </c>
      <c r="AZ49" s="292">
        <v>0.011</v>
      </c>
      <c r="BA49" s="306"/>
      <c r="BB49" s="304">
        <f>BC49*1000/(BD72*1.732*BB75)</f>
        <v>0.889397492492003</v>
      </c>
      <c r="BC49" s="292">
        <v>0.009</v>
      </c>
      <c r="BD49" s="305"/>
      <c r="BE49" s="304">
        <f>BF49*1000/(BG72*1.732*BE75)</f>
        <v>0.7905755488817804</v>
      </c>
      <c r="BF49" s="292">
        <v>0.008</v>
      </c>
      <c r="BG49" s="305"/>
      <c r="BH49" s="304">
        <f>BI49*1000/(BJ72*1.732*BH75)</f>
        <v>0.5929316616613353</v>
      </c>
      <c r="BI49" s="292">
        <v>0.006</v>
      </c>
      <c r="BJ49" s="305"/>
      <c r="BK49" s="304">
        <f>BL49*1000/(BM72*1.732*BK75)</f>
        <v>0.6861749471645291</v>
      </c>
      <c r="BL49" s="292">
        <v>0.007</v>
      </c>
      <c r="BM49" s="306"/>
      <c r="BN49" s="304">
        <f>BO49*1000/(BP72*1.732*BN75)</f>
        <v>0.6974237167901772</v>
      </c>
      <c r="BO49" s="292">
        <v>0.007</v>
      </c>
      <c r="BP49" s="305"/>
      <c r="BQ49" s="304">
        <f>BR49*1000/(BS72*1.732*BQ75)</f>
        <v>0.5977917572487234</v>
      </c>
      <c r="BR49" s="292">
        <v>0.006</v>
      </c>
      <c r="BS49" s="305"/>
      <c r="BT49" s="304">
        <f>BU49*1000/(BV72*1.732*BT75)</f>
        <v>0.5881499547124535</v>
      </c>
      <c r="BU49" s="292">
        <v>0.006</v>
      </c>
      <c r="BV49" s="305"/>
      <c r="BW49" s="304">
        <f>BX49*1000/(BY72*1.732*BW75)</f>
        <v>0.6861749471645291</v>
      </c>
      <c r="BX49" s="292">
        <v>0.007</v>
      </c>
      <c r="BY49" s="306"/>
      <c r="BZ49" s="304">
        <f>CA49*1000/(CB72*1.732*BZ75)</f>
        <v>0.5834447550747539</v>
      </c>
      <c r="CA49" s="292">
        <v>0.006</v>
      </c>
      <c r="CB49" s="305"/>
      <c r="CC49" s="381">
        <f t="shared" si="1"/>
        <v>0.19200000000000003</v>
      </c>
    </row>
    <row r="50" spans="1:81" ht="12" customHeight="1">
      <c r="A50" s="440"/>
      <c r="B50" s="398"/>
      <c r="C50" s="393" t="s">
        <v>65</v>
      </c>
      <c r="D50" s="394"/>
      <c r="E50" s="226" t="s">
        <v>66</v>
      </c>
      <c r="F50" s="37"/>
      <c r="G50" s="35"/>
      <c r="H50" s="36"/>
      <c r="I50" s="304">
        <f>J50*1000/(K72*1.732*I75)</f>
        <v>135.81642179745467</v>
      </c>
      <c r="J50" s="297">
        <v>1.382</v>
      </c>
      <c r="K50" s="305"/>
      <c r="L50" s="304">
        <f>M50*1000/(N72*1.732*L75)</f>
        <v>134.440568031055</v>
      </c>
      <c r="M50" s="297">
        <v>1.368</v>
      </c>
      <c r="N50" s="305"/>
      <c r="O50" s="304">
        <f>P50*1000/(Q72*1.732*O75)</f>
        <v>134.93194437619775</v>
      </c>
      <c r="P50" s="297">
        <v>1.373</v>
      </c>
      <c r="Q50" s="306"/>
      <c r="R50" s="304">
        <f>S50*1000/(T72*1.732*R75)</f>
        <v>137.06603578737867</v>
      </c>
      <c r="S50" s="297">
        <v>1.387</v>
      </c>
      <c r="T50" s="305"/>
      <c r="U50" s="304">
        <f>V50*1000/(W72*1.732*U75)</f>
        <v>135.47053956876846</v>
      </c>
      <c r="V50" s="297">
        <v>1.382</v>
      </c>
      <c r="W50" s="305"/>
      <c r="X50" s="304">
        <f>Y50*1000/(Z72*1.732*X75)</f>
        <v>134.69430914073334</v>
      </c>
      <c r="Y50" s="297">
        <v>1.363</v>
      </c>
      <c r="Z50" s="305"/>
      <c r="AA50" s="304">
        <f>AB50*1000/(AC72*1.732*AA75)</f>
        <v>146.85750836410304</v>
      </c>
      <c r="AB50" s="297">
        <v>1.474</v>
      </c>
      <c r="AC50" s="306"/>
      <c r="AD50" s="304">
        <f>AE50*1000/(AF72*1.732*AD75)</f>
        <v>142.97186194198633</v>
      </c>
      <c r="AE50" s="297">
        <v>1.435</v>
      </c>
      <c r="AF50" s="305"/>
      <c r="AG50" s="304">
        <f>AH50*1000/(AI72*1.732*AG75)</f>
        <v>144.67532544536581</v>
      </c>
      <c r="AH50" s="297">
        <v>1.464</v>
      </c>
      <c r="AI50" s="305"/>
      <c r="AJ50" s="304">
        <f>AK50*1000/(AL72*1.732*AJ75)</f>
        <v>139.88166422911186</v>
      </c>
      <c r="AK50" s="297">
        <v>1.427</v>
      </c>
      <c r="AL50" s="305"/>
      <c r="AM50" s="304">
        <f>AN50*1000/(AO72*1.732*AM75)</f>
        <v>152.46771020443074</v>
      </c>
      <c r="AN50" s="297">
        <v>1.426</v>
      </c>
      <c r="AO50" s="306"/>
      <c r="AP50" s="304">
        <f>AQ50*1000/(AR72*1.732*AP75)</f>
        <v>139.28934299812485</v>
      </c>
      <c r="AQ50" s="297">
        <v>1.406</v>
      </c>
      <c r="AR50" s="305"/>
      <c r="AS50" s="304">
        <f>AT50*1000/(AU72*1.732*AS75)</f>
        <v>144.53993700872272</v>
      </c>
      <c r="AT50" s="297">
        <v>1.459</v>
      </c>
      <c r="AU50" s="305"/>
      <c r="AV50" s="304">
        <f>AW50*1000/(AX72*1.732*AV75)</f>
        <v>147.21315706105813</v>
      </c>
      <c r="AW50" s="297">
        <v>1.474</v>
      </c>
      <c r="AX50" s="305"/>
      <c r="AY50" s="304">
        <f>AZ50*1000/(BA72*1.732*AY75)</f>
        <v>149.82950851893534</v>
      </c>
      <c r="AZ50" s="297">
        <v>1.488</v>
      </c>
      <c r="BA50" s="306"/>
      <c r="BB50" s="304">
        <f>BC50*1000/(BD72*1.732*BB75)</f>
        <v>144.67532544536581</v>
      </c>
      <c r="BC50" s="297">
        <v>1.464</v>
      </c>
      <c r="BD50" s="305"/>
      <c r="BE50" s="304">
        <f>BF50*1000/(BG72*1.732*BE75)</f>
        <v>142.30359879872046</v>
      </c>
      <c r="BF50" s="297">
        <v>1.44</v>
      </c>
      <c r="BG50" s="305"/>
      <c r="BH50" s="304">
        <f>BI50*1000/(BJ72*1.732*BH75)</f>
        <v>131.82847277603688</v>
      </c>
      <c r="BI50" s="297">
        <v>1.334</v>
      </c>
      <c r="BJ50" s="305"/>
      <c r="BK50" s="304">
        <f>BL50*1000/(BM72*1.732*BK75)</f>
        <v>140.17573920646808</v>
      </c>
      <c r="BL50" s="297">
        <v>1.43</v>
      </c>
      <c r="BM50" s="306"/>
      <c r="BN50" s="304">
        <f>BO50*1000/(BP72*1.732*BN75)</f>
        <v>156.82070431824843</v>
      </c>
      <c r="BO50" s="297">
        <v>1.574</v>
      </c>
      <c r="BP50" s="305"/>
      <c r="BQ50" s="304">
        <f>BR50*1000/(BS72*1.732*BQ75)</f>
        <v>155.42585688466806</v>
      </c>
      <c r="BR50" s="297">
        <v>1.56</v>
      </c>
      <c r="BS50" s="305"/>
      <c r="BT50" s="304">
        <f>BU50*1000/(BV72*1.732*BT75)</f>
        <v>156.25183796860847</v>
      </c>
      <c r="BU50" s="297">
        <v>1.594</v>
      </c>
      <c r="BV50" s="305"/>
      <c r="BW50" s="304">
        <f>BX50*1000/(BY72*1.732*BW75)</f>
        <v>133.11793974991863</v>
      </c>
      <c r="BX50" s="297">
        <v>1.358</v>
      </c>
      <c r="BY50" s="306"/>
      <c r="BZ50" s="304">
        <f>CA50*1000/(CB72*1.732*BZ75)</f>
        <v>128.35784611644584</v>
      </c>
      <c r="CA50" s="297">
        <v>1.32</v>
      </c>
      <c r="CB50" s="305"/>
      <c r="CC50" s="381">
        <f t="shared" si="1"/>
        <v>34.382</v>
      </c>
    </row>
    <row r="51" spans="1:81" ht="12" customHeight="1">
      <c r="A51" s="440"/>
      <c r="B51" s="398"/>
      <c r="C51" s="221" t="s">
        <v>67</v>
      </c>
      <c r="D51" s="222"/>
      <c r="E51" s="226" t="s">
        <v>68</v>
      </c>
      <c r="F51" s="37"/>
      <c r="G51" s="35"/>
      <c r="H51" s="36"/>
      <c r="I51" s="304">
        <f>J51*1000/(K72*1.732*I75)</f>
        <v>38.03252911404845</v>
      </c>
      <c r="J51" s="292">
        <v>0.387</v>
      </c>
      <c r="K51" s="305"/>
      <c r="L51" s="304">
        <f>M51*1000/(N72*1.732*L75)</f>
        <v>38.91700653530539</v>
      </c>
      <c r="M51" s="292">
        <v>0.396</v>
      </c>
      <c r="N51" s="305"/>
      <c r="O51" s="304">
        <f>P51*1000/(Q72*1.732*O75)</f>
        <v>38.03252911404845</v>
      </c>
      <c r="P51" s="292">
        <v>0.387</v>
      </c>
      <c r="Q51" s="306"/>
      <c r="R51" s="304">
        <f>S51*1000/(T72*1.732*R75)</f>
        <v>38.244092177156126</v>
      </c>
      <c r="S51" s="292">
        <v>0.387</v>
      </c>
      <c r="T51" s="305"/>
      <c r="U51" s="304">
        <f>V51*1000/(W72*1.732*U75)</f>
        <v>37.935672078953246</v>
      </c>
      <c r="V51" s="292">
        <v>0.387</v>
      </c>
      <c r="W51" s="305"/>
      <c r="X51" s="304">
        <f>Y51*1000/(Z72*1.732*X75)</f>
        <v>37.354694684664125</v>
      </c>
      <c r="Y51" s="292">
        <v>0.378</v>
      </c>
      <c r="Z51" s="305"/>
      <c r="AA51" s="304">
        <f>AB51*1000/(AC72*1.732*AA75)</f>
        <v>40.35094361428882</v>
      </c>
      <c r="AB51" s="292">
        <v>0.405</v>
      </c>
      <c r="AC51" s="306"/>
      <c r="AD51" s="304">
        <f>AE51*1000/(AF72*1.732*AD75)</f>
        <v>45.73106942952734</v>
      </c>
      <c r="AE51" s="292">
        <v>0.459</v>
      </c>
      <c r="AF51" s="305"/>
      <c r="AG51" s="304">
        <f>AH51*1000/(AI72*1.732*AG75)</f>
        <v>45.35927211709215</v>
      </c>
      <c r="AH51" s="292">
        <v>0.459</v>
      </c>
      <c r="AI51" s="305"/>
      <c r="AJ51" s="304">
        <f>AK51*1000/(AL72*1.732*AJ75)</f>
        <v>34.40677235067853</v>
      </c>
      <c r="AK51" s="292">
        <v>0.351</v>
      </c>
      <c r="AL51" s="305"/>
      <c r="AM51" s="304">
        <f>AN51*1000/(AO72*1.732*AM75)</f>
        <v>38.49114703618168</v>
      </c>
      <c r="AN51" s="292">
        <v>0.36</v>
      </c>
      <c r="AO51" s="306"/>
      <c r="AP51" s="304">
        <f>AQ51*1000/(AR72*1.732*AP75)</f>
        <v>35.664412147457284</v>
      </c>
      <c r="AQ51" s="292">
        <v>0.36</v>
      </c>
      <c r="AR51" s="305"/>
      <c r="AS51" s="304">
        <f>AT51*1000/(AU72*1.732*AS75)</f>
        <v>34.77280184377085</v>
      </c>
      <c r="AT51" s="292">
        <v>0.351</v>
      </c>
      <c r="AU51" s="305"/>
      <c r="AV51" s="304">
        <f>AW51*1000/(AX72*1.732*AV75)</f>
        <v>33.257789213929684</v>
      </c>
      <c r="AW51" s="292">
        <v>0.333</v>
      </c>
      <c r="AX51" s="305"/>
      <c r="AY51" s="304">
        <f>AZ51*1000/(BA72*1.732*AY75)</f>
        <v>31.717940311468166</v>
      </c>
      <c r="AZ51" s="292">
        <v>0.315</v>
      </c>
      <c r="BA51" s="306"/>
      <c r="BB51" s="304">
        <f>BC51*1000/(BD72*1.732*BB75)</f>
        <v>31.128912237220103</v>
      </c>
      <c r="BC51" s="292">
        <v>0.315</v>
      </c>
      <c r="BD51" s="305"/>
      <c r="BE51" s="304">
        <f>BF51*1000/(BG72*1.732*BE75)</f>
        <v>28.460719759744094</v>
      </c>
      <c r="BF51" s="292">
        <v>0.288</v>
      </c>
      <c r="BG51" s="305"/>
      <c r="BH51" s="304">
        <f>BI51*1000/(BJ72*1.732*BH75)</f>
        <v>28.460719759744094</v>
      </c>
      <c r="BI51" s="292">
        <v>0.288</v>
      </c>
      <c r="BJ51" s="305"/>
      <c r="BK51" s="304">
        <f>BL51*1000/(BM72*1.732*BK75)</f>
        <v>29.11342275826645</v>
      </c>
      <c r="BL51" s="292">
        <v>0.297</v>
      </c>
      <c r="BM51" s="306"/>
      <c r="BN51" s="304">
        <f>BO51*1000/(BP72*1.732*BN75)</f>
        <v>28.69400434793872</v>
      </c>
      <c r="BO51" s="292">
        <v>0.288</v>
      </c>
      <c r="BP51" s="305"/>
      <c r="BQ51" s="304">
        <f>BR51*1000/(BS72*1.732*BQ75)</f>
        <v>29.590691983811805</v>
      </c>
      <c r="BR51" s="292">
        <v>0.297</v>
      </c>
      <c r="BS51" s="305"/>
      <c r="BT51" s="304">
        <f>BU51*1000/(BV72*1.732*BT75)</f>
        <v>29.11342275826645</v>
      </c>
      <c r="BU51" s="292">
        <v>0.297</v>
      </c>
      <c r="BV51" s="305"/>
      <c r="BW51" s="304">
        <f>BX51*1000/(BY72*1.732*BW75)</f>
        <v>29.11342275826645</v>
      </c>
      <c r="BX51" s="292">
        <v>0.297</v>
      </c>
      <c r="BY51" s="306"/>
      <c r="BZ51" s="304">
        <f>CA51*1000/(CB72*1.732*BZ75)</f>
        <v>29.75568250881245</v>
      </c>
      <c r="CA51" s="292">
        <v>0.306</v>
      </c>
      <c r="CB51" s="305"/>
      <c r="CC51" s="381">
        <f t="shared" si="1"/>
        <v>8.388000000000002</v>
      </c>
    </row>
    <row r="52" spans="1:81" ht="12" customHeight="1">
      <c r="A52" s="440"/>
      <c r="B52" s="398"/>
      <c r="C52" s="393" t="s">
        <v>260</v>
      </c>
      <c r="D52" s="394"/>
      <c r="E52" s="226" t="s">
        <v>69</v>
      </c>
      <c r="F52" s="37"/>
      <c r="G52" s="35"/>
      <c r="H52" s="36"/>
      <c r="I52" s="304">
        <f>J52*1000/(K72*1.732*I75)</f>
        <v>4.913763451427449</v>
      </c>
      <c r="J52" s="292">
        <v>0.05</v>
      </c>
      <c r="K52" s="305"/>
      <c r="L52" s="304">
        <f>M52*1000/(N72*1.732*L75)</f>
        <v>4.913763451427449</v>
      </c>
      <c r="M52" s="292">
        <v>0.05</v>
      </c>
      <c r="N52" s="305"/>
      <c r="O52" s="304">
        <f>P52*1000/(Q72*1.732*O75)</f>
        <v>4.3241118372561544</v>
      </c>
      <c r="P52" s="292">
        <v>0.044</v>
      </c>
      <c r="Q52" s="306"/>
      <c r="R52" s="304">
        <f>S52*1000/(T72*1.732*R75)</f>
        <v>4.348165518849792</v>
      </c>
      <c r="S52" s="292">
        <v>0.044</v>
      </c>
      <c r="T52" s="305"/>
      <c r="U52" s="304">
        <f>V52*1000/(W72*1.732*U75)</f>
        <v>3.8229747056309478</v>
      </c>
      <c r="V52" s="292">
        <v>0.039</v>
      </c>
      <c r="W52" s="305"/>
      <c r="X52" s="304">
        <f>Y52*1000/(Z72*1.732*X75)</f>
        <v>3.3599460827475665</v>
      </c>
      <c r="Y52" s="292">
        <v>0.034</v>
      </c>
      <c r="Z52" s="305"/>
      <c r="AA52" s="304">
        <f>AB52*1000/(AC72*1.732*AA75)</f>
        <v>3.786014462575248</v>
      </c>
      <c r="AB52" s="292">
        <v>0.038</v>
      </c>
      <c r="AC52" s="306"/>
      <c r="AD52" s="304">
        <f>AE52*1000/(AF72*1.732*AD75)</f>
        <v>9.365404196896666</v>
      </c>
      <c r="AE52" s="292">
        <v>0.094</v>
      </c>
      <c r="AF52" s="305"/>
      <c r="AG52" s="304">
        <f>AH52*1000/(AI72*1.732*AG75)</f>
        <v>14.131537936261825</v>
      </c>
      <c r="AH52" s="292">
        <v>0.143</v>
      </c>
      <c r="AI52" s="305"/>
      <c r="AJ52" s="304">
        <f>AK52*1000/(AL72*1.732*AJ75)</f>
        <v>17.840548626277755</v>
      </c>
      <c r="AK52" s="292">
        <v>0.182</v>
      </c>
      <c r="AL52" s="305"/>
      <c r="AM52" s="304">
        <f>AN52*1000/(AO72*1.732*AM75)</f>
        <v>21.383970575656488</v>
      </c>
      <c r="AN52" s="292">
        <v>0.2</v>
      </c>
      <c r="AO52" s="306"/>
      <c r="AP52" s="304">
        <f>AQ52*1000/(AR72*1.732*AP75)</f>
        <v>16.247121089397208</v>
      </c>
      <c r="AQ52" s="292">
        <v>0.164</v>
      </c>
      <c r="AR52" s="305"/>
      <c r="AS52" s="304">
        <f>AT52*1000/(AU72*1.732*AS75)</f>
        <v>20.9033082308708</v>
      </c>
      <c r="AT52" s="292">
        <v>0.211</v>
      </c>
      <c r="AU52" s="305"/>
      <c r="AV52" s="304">
        <f>AW52*1000/(AX72*1.732*AV75)</f>
        <v>17.87731011799824</v>
      </c>
      <c r="AW52" s="292">
        <v>0.179</v>
      </c>
      <c r="AX52" s="305"/>
      <c r="AY52" s="304">
        <f>AZ52*1000/(BA72*1.732*AY75)</f>
        <v>15.204472974703787</v>
      </c>
      <c r="AZ52" s="292">
        <v>0.151</v>
      </c>
      <c r="BA52" s="306"/>
      <c r="BB52" s="304">
        <f>BC52*1000/(BD72*1.732*BB75)</f>
        <v>8.696331037699585</v>
      </c>
      <c r="BC52" s="292">
        <v>0.088</v>
      </c>
      <c r="BD52" s="305"/>
      <c r="BE52" s="304">
        <f>BF52*1000/(BG72*1.732*BE75)</f>
        <v>7.3128238271564685</v>
      </c>
      <c r="BF52" s="292">
        <v>0.074</v>
      </c>
      <c r="BG52" s="305"/>
      <c r="BH52" s="304">
        <f>BI52*1000/(BJ72*1.732*BH75)</f>
        <v>5.6328507857826855</v>
      </c>
      <c r="BI52" s="292">
        <v>0.057</v>
      </c>
      <c r="BJ52" s="305"/>
      <c r="BK52" s="304">
        <f>BL52*1000/(BM72*1.732*BK75)</f>
        <v>6.273599516932837</v>
      </c>
      <c r="BL52" s="292">
        <v>0.064</v>
      </c>
      <c r="BM52" s="306"/>
      <c r="BN52" s="304">
        <f>BO52*1000/(BP72*1.732*BN75)</f>
        <v>5.8782856129457794</v>
      </c>
      <c r="BO52" s="292">
        <v>0.059</v>
      </c>
      <c r="BP52" s="305"/>
      <c r="BQ52" s="304">
        <f>BR52*1000/(BS72*1.732*BQ75)</f>
        <v>5.0812299366141485</v>
      </c>
      <c r="BR52" s="292">
        <v>0.051</v>
      </c>
      <c r="BS52" s="305"/>
      <c r="BT52" s="304">
        <f>BU52*1000/(BV72*1.732*BT75)</f>
        <v>4.999274615055855</v>
      </c>
      <c r="BU52" s="292">
        <v>0.051</v>
      </c>
      <c r="BV52" s="305"/>
      <c r="BW52" s="304">
        <f>BX52*1000/(BY72*1.732*BW75)</f>
        <v>4.117049682987174</v>
      </c>
      <c r="BX52" s="292">
        <v>0.042</v>
      </c>
      <c r="BY52" s="306"/>
      <c r="BZ52" s="304">
        <f>CA52*1000/(CB72*1.732*BZ75)</f>
        <v>4.667558040598031</v>
      </c>
      <c r="CA52" s="292">
        <v>0.048</v>
      </c>
      <c r="CB52" s="305"/>
      <c r="CC52" s="381">
        <f t="shared" si="1"/>
        <v>2.157</v>
      </c>
    </row>
    <row r="53" spans="1:81" ht="12" customHeight="1">
      <c r="A53" s="440"/>
      <c r="B53" s="398"/>
      <c r="C53" s="216" t="s">
        <v>70</v>
      </c>
      <c r="D53" s="227"/>
      <c r="E53" s="228" t="s">
        <v>71</v>
      </c>
      <c r="F53" s="37"/>
      <c r="G53" s="24"/>
      <c r="H53" s="25"/>
      <c r="I53" s="304">
        <f>J53*1000/(K72*1.732*I75)</f>
        <v>181.71097243378705</v>
      </c>
      <c r="J53" s="297">
        <v>1.849</v>
      </c>
      <c r="K53" s="305"/>
      <c r="L53" s="304">
        <f>M53*1000/(N72*1.732*L75)</f>
        <v>182.2023487789298</v>
      </c>
      <c r="M53" s="297">
        <v>1.854</v>
      </c>
      <c r="N53" s="305"/>
      <c r="O53" s="304">
        <f>P53*1000/(Q72*1.732*O75)</f>
        <v>181.4161466267014</v>
      </c>
      <c r="P53" s="297">
        <v>1.846</v>
      </c>
      <c r="Q53" s="306"/>
      <c r="R53" s="304">
        <f>S53*1000/(T72*1.732*R75)</f>
        <v>182.91941762252193</v>
      </c>
      <c r="S53" s="297">
        <v>1.851</v>
      </c>
      <c r="T53" s="305"/>
      <c r="U53" s="304">
        <f>V53*1000/(W72*1.732*U75)</f>
        <v>180.6600610891753</v>
      </c>
      <c r="V53" s="297">
        <v>1.843</v>
      </c>
      <c r="W53" s="305"/>
      <c r="X53" s="304">
        <f>Y53*1000/(Z72*1.732*X75)</f>
        <v>181.63473235558905</v>
      </c>
      <c r="Y53" s="297">
        <v>1.838</v>
      </c>
      <c r="Z53" s="305"/>
      <c r="AA53" s="304">
        <f>AB53*1000/(AC72*1.732*AA75)</f>
        <v>183.62170143489953</v>
      </c>
      <c r="AB53" s="297">
        <v>1.843</v>
      </c>
      <c r="AC53" s="306"/>
      <c r="AD53" s="304">
        <f>AE53*1000/(AF72*1.732*AD75)</f>
        <v>179.83568697232428</v>
      </c>
      <c r="AE53" s="297">
        <v>1.805</v>
      </c>
      <c r="AF53" s="305"/>
      <c r="AG53" s="304">
        <f>AH53*1000/(AI72*1.732*AG75)</f>
        <v>182.42530790447083</v>
      </c>
      <c r="AH53" s="297">
        <v>1.846</v>
      </c>
      <c r="AI53" s="305"/>
      <c r="AJ53" s="304">
        <f>AK53*1000/(AL72*1.732*AJ75)</f>
        <v>178.79758623258587</v>
      </c>
      <c r="AK53" s="297">
        <v>1.824</v>
      </c>
      <c r="AL53" s="305"/>
      <c r="AM53" s="304">
        <f>AN53*1000/(AO72*1.732*AM75)</f>
        <v>194.1664528269609</v>
      </c>
      <c r="AN53" s="297">
        <v>1.816</v>
      </c>
      <c r="AO53" s="306"/>
      <c r="AP53" s="304">
        <f>AQ53*1000/(AR72*1.732*AP75)</f>
        <v>180.40248477922142</v>
      </c>
      <c r="AQ53" s="297">
        <v>1.821</v>
      </c>
      <c r="AR53" s="305"/>
      <c r="AS53" s="304">
        <f>AT53*1000/(AU72*1.732*AS75)</f>
        <v>171.09011049627426</v>
      </c>
      <c r="AT53" s="297">
        <v>1.727</v>
      </c>
      <c r="AU53" s="305"/>
      <c r="AV53" s="304">
        <f>AW53*1000/(AX72*1.732*AV75)</f>
        <v>178.87297442086503</v>
      </c>
      <c r="AW53" s="297">
        <v>1.791</v>
      </c>
      <c r="AX53" s="305"/>
      <c r="AY53" s="304">
        <f>AZ53*1000/(BA72*1.732*AY75)</f>
        <v>174.90178514609588</v>
      </c>
      <c r="AZ53" s="297">
        <v>1.737</v>
      </c>
      <c r="BA53" s="306"/>
      <c r="BB53" s="304">
        <f>BC53*1000/(BD72*1.732*BB75)</f>
        <v>180.25122514504594</v>
      </c>
      <c r="BC53" s="297">
        <v>1.824</v>
      </c>
      <c r="BD53" s="305"/>
      <c r="BE53" s="304">
        <f>BF53*1000/(BG72*1.732*BE75)</f>
        <v>175.90305962619613</v>
      </c>
      <c r="BF53" s="297">
        <v>1.78</v>
      </c>
      <c r="BG53" s="305"/>
      <c r="BH53" s="304">
        <f>BI53*1000/(BJ72*1.732*BH75)</f>
        <v>175.40894990814502</v>
      </c>
      <c r="BI53" s="297">
        <v>1.775</v>
      </c>
      <c r="BJ53" s="305"/>
      <c r="BK53" s="304">
        <f>BL53*1000/(BM72*1.732*BK75)</f>
        <v>173.1121366703655</v>
      </c>
      <c r="BL53" s="297">
        <v>1.766</v>
      </c>
      <c r="BM53" s="306"/>
      <c r="BN53" s="304">
        <f>BO53*1000/(BP72*1.732*BN75)</f>
        <v>175.75077663112467</v>
      </c>
      <c r="BO53" s="297">
        <v>1.764</v>
      </c>
      <c r="BP53" s="305"/>
      <c r="BQ53" s="304">
        <f>BR53*1000/(BS72*1.732*BQ75)</f>
        <v>175.15298487387594</v>
      </c>
      <c r="BR53" s="297">
        <v>1.758</v>
      </c>
      <c r="BS53" s="305"/>
      <c r="BT53" s="304">
        <f>BU53*1000/(BV72*1.732*BT75)</f>
        <v>171.83781176848848</v>
      </c>
      <c r="BU53" s="297">
        <v>1.753</v>
      </c>
      <c r="BV53" s="305"/>
      <c r="BW53" s="304">
        <f>BX53*1000/(BY72*1.732*BW75)</f>
        <v>171.83781176848848</v>
      </c>
      <c r="BX53" s="297">
        <v>1.753</v>
      </c>
      <c r="BY53" s="306"/>
      <c r="BZ53" s="304">
        <f>CA53*1000/(CB72*1.732*BZ75)</f>
        <v>169.10173817916618</v>
      </c>
      <c r="CA53" s="297">
        <v>1.739</v>
      </c>
      <c r="CB53" s="305"/>
      <c r="CC53" s="381">
        <f t="shared" si="1"/>
        <v>43.20300000000001</v>
      </c>
    </row>
    <row r="54" spans="1:81" ht="12" customHeight="1">
      <c r="A54" s="440"/>
      <c r="B54" s="398"/>
      <c r="C54" s="216" t="s">
        <v>72</v>
      </c>
      <c r="D54" s="227"/>
      <c r="E54" s="229" t="s">
        <v>73</v>
      </c>
      <c r="F54" s="37"/>
      <c r="G54" s="24"/>
      <c r="H54" s="25"/>
      <c r="I54" s="304">
        <f>J54*1000/(K72*1.732*I75)</f>
        <v>31.644636627192767</v>
      </c>
      <c r="J54" s="297">
        <v>0.322</v>
      </c>
      <c r="K54" s="305"/>
      <c r="L54" s="304">
        <f>M54*1000/(N72*1.732*L75)</f>
        <v>30.56360866787873</v>
      </c>
      <c r="M54" s="297">
        <v>0.311</v>
      </c>
      <c r="N54" s="305"/>
      <c r="O54" s="304">
        <f>P54*1000/(Q72*1.732*O75)</f>
        <v>30.26878286079308</v>
      </c>
      <c r="P54" s="297">
        <v>0.308</v>
      </c>
      <c r="Q54" s="306"/>
      <c r="R54" s="304">
        <f>S54*1000/(T72*1.732*R75)</f>
        <v>29.152473365015652</v>
      </c>
      <c r="S54" s="297">
        <v>0.295</v>
      </c>
      <c r="T54" s="305"/>
      <c r="U54" s="304">
        <f>V54*1000/(W72*1.732*U75)</f>
        <v>24.996373075279273</v>
      </c>
      <c r="V54" s="297">
        <v>0.255</v>
      </c>
      <c r="W54" s="305"/>
      <c r="X54" s="304">
        <f>Y54*1000/(Z72*1.732*X75)</f>
        <v>26.38545894392942</v>
      </c>
      <c r="Y54" s="297">
        <v>0.267</v>
      </c>
      <c r="Z54" s="305"/>
      <c r="AA54" s="304">
        <f>AB54*1000/(AC72*1.732*AA75)</f>
        <v>25.80467752123656</v>
      </c>
      <c r="AB54" s="297">
        <v>0.259</v>
      </c>
      <c r="AC54" s="306"/>
      <c r="AD54" s="304">
        <f>AE54*1000/(AF72*1.732*AD75)</f>
        <v>31.782595093723792</v>
      </c>
      <c r="AE54" s="297">
        <v>0.319</v>
      </c>
      <c r="AF54" s="305"/>
      <c r="AG54" s="304">
        <f>AH54*1000/(AI72*1.732*AG75)</f>
        <v>31.524200011660994</v>
      </c>
      <c r="AH54" s="297">
        <v>0.319</v>
      </c>
      <c r="AI54" s="305"/>
      <c r="AJ54" s="304">
        <f>AK54*1000/(AL72*1.732*AJ75)</f>
        <v>45.58162149021514</v>
      </c>
      <c r="AK54" s="297">
        <v>0.465</v>
      </c>
      <c r="AL54" s="305"/>
      <c r="AM54" s="304">
        <f>AN54*1000/(AO72*1.732*AM75)</f>
        <v>53.887605850654346</v>
      </c>
      <c r="AN54" s="297">
        <v>0.504</v>
      </c>
      <c r="AO54" s="306"/>
      <c r="AP54" s="304">
        <f>AQ54*1000/(AR72*1.732*AP75)</f>
        <v>47.84975296450519</v>
      </c>
      <c r="AQ54" s="297">
        <v>0.483</v>
      </c>
      <c r="AR54" s="305"/>
      <c r="AS54" s="304">
        <f>AT54*1000/(AU72*1.732*AS75)</f>
        <v>57.063059435931656</v>
      </c>
      <c r="AT54" s="297">
        <v>0.576</v>
      </c>
      <c r="AU54" s="305"/>
      <c r="AV54" s="304">
        <f>AW54*1000/(AX72*1.732*AV75)</f>
        <v>55.62939517164815</v>
      </c>
      <c r="AW54" s="297">
        <v>0.557</v>
      </c>
      <c r="AX54" s="305"/>
      <c r="AY54" s="304">
        <f>AZ54*1000/(BA72*1.732*AY75)</f>
        <v>57.998519426684645</v>
      </c>
      <c r="AZ54" s="297">
        <v>0.576</v>
      </c>
      <c r="BA54" s="306"/>
      <c r="BB54" s="304">
        <f>BC54*1000/(BD72*1.732*BB75)</f>
        <v>49.015684030670386</v>
      </c>
      <c r="BC54" s="297">
        <v>0.496</v>
      </c>
      <c r="BD54" s="305"/>
      <c r="BE54" s="304">
        <f>BF54*1000/(BG72*1.732*BE75)</f>
        <v>47.13806710207616</v>
      </c>
      <c r="BF54" s="297">
        <v>0.477</v>
      </c>
      <c r="BG54" s="305"/>
      <c r="BH54" s="304">
        <f>BI54*1000/(BJ72*1.732*BH75)</f>
        <v>34.78532415079834</v>
      </c>
      <c r="BI54" s="297">
        <v>0.352</v>
      </c>
      <c r="BJ54" s="305"/>
      <c r="BK54" s="304">
        <f>BL54*1000/(BM72*1.732*BK75)</f>
        <v>39.896171927994764</v>
      </c>
      <c r="BL54" s="297">
        <v>0.407</v>
      </c>
      <c r="BM54" s="306"/>
      <c r="BN54" s="304">
        <f>BO54*1000/(BP72*1.732*BN75)</f>
        <v>33.57597036546996</v>
      </c>
      <c r="BO54" s="297">
        <v>0.337</v>
      </c>
      <c r="BP54" s="305"/>
      <c r="BQ54" s="304">
        <f>BR54*1000/(BS72*1.732*BQ75)</f>
        <v>29.19216414564599</v>
      </c>
      <c r="BR54" s="297">
        <v>0.293</v>
      </c>
      <c r="BS54" s="305"/>
      <c r="BT54" s="304">
        <f>BU54*1000/(BV72*1.732*BT75)</f>
        <v>33.426522426157774</v>
      </c>
      <c r="BU54" s="297">
        <v>0.341</v>
      </c>
      <c r="BV54" s="305"/>
      <c r="BW54" s="304">
        <f>BX54*1000/(BY72*1.732*BW75)</f>
        <v>31.662072562020413</v>
      </c>
      <c r="BX54" s="297">
        <v>0.323</v>
      </c>
      <c r="BY54" s="306"/>
      <c r="BZ54" s="304">
        <f>CA54*1000/(CB72*1.732*BZ75)</f>
        <v>29.65844171629999</v>
      </c>
      <c r="CA54" s="297">
        <v>0.305</v>
      </c>
      <c r="CB54" s="305"/>
      <c r="CC54" s="381">
        <f t="shared" si="1"/>
        <v>9.146999999999998</v>
      </c>
    </row>
    <row r="55" spans="1:81" ht="12" customHeight="1">
      <c r="A55" s="440"/>
      <c r="B55" s="398"/>
      <c r="C55" s="221" t="s">
        <v>74</v>
      </c>
      <c r="D55" s="222"/>
      <c r="E55" s="226" t="s">
        <v>75</v>
      </c>
      <c r="F55" s="37"/>
      <c r="G55" s="35"/>
      <c r="H55" s="36"/>
      <c r="I55" s="304">
        <f>J55*1000/(K72*1.732*I75)</f>
        <v>129.0354282344848</v>
      </c>
      <c r="J55" s="292">
        <v>1.313</v>
      </c>
      <c r="K55" s="305"/>
      <c r="L55" s="304">
        <f>M55*1000/(N72*1.732*L75)</f>
        <v>142.40086482236745</v>
      </c>
      <c r="M55" s="292">
        <v>1.449</v>
      </c>
      <c r="N55" s="305"/>
      <c r="O55" s="304">
        <f>P55*1000/(Q72*1.732*O75)</f>
        <v>141.3198368630534</v>
      </c>
      <c r="P55" s="292">
        <v>1.438</v>
      </c>
      <c r="Q55" s="306"/>
      <c r="R55" s="304">
        <f>S55*1000/(T72*1.732*R75)</f>
        <v>142.10595491150002</v>
      </c>
      <c r="S55" s="292">
        <v>1.438</v>
      </c>
      <c r="T55" s="305"/>
      <c r="U55" s="304">
        <f>V55*1000/(W72*1.732*U75)</f>
        <v>129.88311499900016</v>
      </c>
      <c r="V55" s="292">
        <v>1.325</v>
      </c>
      <c r="W55" s="305"/>
      <c r="X55" s="304">
        <f>Y55*1000/(Z72*1.732*X75)</f>
        <v>124.71329283610085</v>
      </c>
      <c r="Y55" s="292">
        <v>1.262</v>
      </c>
      <c r="Z55" s="305"/>
      <c r="AA55" s="304">
        <f>AB55*1000/(AC72*1.732*AA75)</f>
        <v>126.13406077948062</v>
      </c>
      <c r="AB55" s="292">
        <v>1.266</v>
      </c>
      <c r="AC55" s="306"/>
      <c r="AD55" s="304">
        <f>AE55*1000/(AF72*1.732*AD75)</f>
        <v>123.94215766956864</v>
      </c>
      <c r="AE55" s="292">
        <v>1.244</v>
      </c>
      <c r="AF55" s="305"/>
      <c r="AG55" s="304">
        <f>AH55*1000/(AI72*1.732*AG75)</f>
        <v>106.13476743737901</v>
      </c>
      <c r="AH55" s="292">
        <v>1.074</v>
      </c>
      <c r="AI55" s="305"/>
      <c r="AJ55" s="304">
        <f>AK55*1000/(AL72*1.732*AJ75)</f>
        <v>106.84724177276239</v>
      </c>
      <c r="AK55" s="292">
        <v>1.09</v>
      </c>
      <c r="AL55" s="305"/>
      <c r="AM55" s="304">
        <f>AN55*1000/(AO72*1.732*AM75)</f>
        <v>129.1591822769652</v>
      </c>
      <c r="AN55" s="292">
        <v>1.208</v>
      </c>
      <c r="AO55" s="306"/>
      <c r="AP55" s="304">
        <f>AQ55*1000/(AR72*1.732*AP75)</f>
        <v>135.6238339718584</v>
      </c>
      <c r="AQ55" s="292">
        <v>1.369</v>
      </c>
      <c r="AR55" s="305"/>
      <c r="AS55" s="304">
        <f>AT55*1000/(AU72*1.732*AS75)</f>
        <v>133.6424777414441</v>
      </c>
      <c r="AT55" s="292">
        <v>1.349</v>
      </c>
      <c r="AU55" s="305"/>
      <c r="AV55" s="304">
        <f>AW55*1000/(AX72*1.732*AV75)</f>
        <v>132.7315371330707</v>
      </c>
      <c r="AW55" s="292">
        <v>1.329</v>
      </c>
      <c r="AX55" s="305"/>
      <c r="AY55" s="304">
        <f>AZ55*1000/(BA72*1.732*AY75)</f>
        <v>141.77415859856245</v>
      </c>
      <c r="AZ55" s="292">
        <v>1.408</v>
      </c>
      <c r="BA55" s="306"/>
      <c r="BB55" s="304">
        <f>BC55*1000/(BD72*1.732*BB75)</f>
        <v>139.8330502084649</v>
      </c>
      <c r="BC55" s="292">
        <v>1.415</v>
      </c>
      <c r="BD55" s="305"/>
      <c r="BE55" s="304">
        <f>BF55*1000/(BG72*1.732*BE75)</f>
        <v>130.1484997346631</v>
      </c>
      <c r="BF55" s="292">
        <v>1.317</v>
      </c>
      <c r="BG55" s="305"/>
      <c r="BH55" s="304">
        <f>BI55*1000/(BJ72*1.732*BH75)</f>
        <v>144.08239378370448</v>
      </c>
      <c r="BI55" s="292">
        <v>1.458</v>
      </c>
      <c r="BJ55" s="305"/>
      <c r="BK55" s="304">
        <f>BL55*1000/(BM72*1.732*BK75)</f>
        <v>138.1172143649745</v>
      </c>
      <c r="BL55" s="292">
        <v>1.409</v>
      </c>
      <c r="BM55" s="306"/>
      <c r="BN55" s="304">
        <f>BO55*1000/(BP72*1.732*BN75)</f>
        <v>137.79100004583074</v>
      </c>
      <c r="BO55" s="292">
        <v>1.383</v>
      </c>
      <c r="BP55" s="305"/>
      <c r="BQ55" s="304">
        <f>BR55*1000/(BS72*1.732*BQ75)</f>
        <v>113.28153799863307</v>
      </c>
      <c r="BR55" s="292">
        <v>1.137</v>
      </c>
      <c r="BS55" s="305"/>
      <c r="BT55" s="304">
        <f>BU55*1000/(BV72*1.732*BT75)</f>
        <v>106.45514180295407</v>
      </c>
      <c r="BU55" s="292">
        <v>1.086</v>
      </c>
      <c r="BV55" s="305"/>
      <c r="BW55" s="304">
        <f>BX55*1000/(BY72*1.732*BW75)</f>
        <v>104.69069193881673</v>
      </c>
      <c r="BX55" s="292">
        <v>1.068</v>
      </c>
      <c r="BY55" s="306"/>
      <c r="BZ55" s="304">
        <f>CA55*1000/(CB72*1.732*BZ75)</f>
        <v>102.8807584781816</v>
      </c>
      <c r="CA55" s="292">
        <v>1.058</v>
      </c>
      <c r="CB55" s="305"/>
      <c r="CC55" s="381">
        <f t="shared" si="1"/>
        <v>30.892999999999997</v>
      </c>
    </row>
    <row r="56" spans="1:81" ht="12" customHeight="1">
      <c r="A56" s="440"/>
      <c r="B56" s="398"/>
      <c r="C56" s="393" t="s">
        <v>141</v>
      </c>
      <c r="D56" s="394"/>
      <c r="E56" s="226" t="s">
        <v>140</v>
      </c>
      <c r="F56" s="37"/>
      <c r="G56" s="35"/>
      <c r="H56" s="36"/>
      <c r="I56" s="304">
        <f>J56*1000/(K72*1.732*I75)</f>
        <v>336.8876222298659</v>
      </c>
      <c r="J56" s="292">
        <v>3.428</v>
      </c>
      <c r="K56" s="305"/>
      <c r="L56" s="304">
        <f>M56*1000/(N72*1.732*L75)</f>
        <v>338.06692545820846</v>
      </c>
      <c r="M56" s="292">
        <v>3.44</v>
      </c>
      <c r="N56" s="305"/>
      <c r="O56" s="304">
        <f>P56*1000/(Q72*1.732*O75)</f>
        <v>340.62208245295074</v>
      </c>
      <c r="P56" s="292">
        <v>3.466</v>
      </c>
      <c r="Q56" s="306"/>
      <c r="R56" s="304">
        <f>S56*1000/(T72*1.732*R75)</f>
        <v>341.13334934248826</v>
      </c>
      <c r="S56" s="292">
        <v>3.452</v>
      </c>
      <c r="T56" s="305"/>
      <c r="U56" s="304">
        <f>V56*1000/(W72*1.732*U75)</f>
        <v>337.6960989974004</v>
      </c>
      <c r="V56" s="292">
        <v>3.445</v>
      </c>
      <c r="W56" s="305"/>
      <c r="X56" s="304">
        <f>Y56*1000/(Z72*1.732*X75)</f>
        <v>341.4298151733189</v>
      </c>
      <c r="Y56" s="292">
        <v>3.455</v>
      </c>
      <c r="Z56" s="305"/>
      <c r="AA56" s="304">
        <f>AB56*1000/(AC72*1.732*AA75)</f>
        <v>341.33909338902106</v>
      </c>
      <c r="AB56" s="292">
        <v>3.426</v>
      </c>
      <c r="AC56" s="306"/>
      <c r="AD56" s="304">
        <f>AE56*1000/(AF72*1.732*AD75)</f>
        <v>340.8409335913138</v>
      </c>
      <c r="AE56" s="292">
        <v>3.421</v>
      </c>
      <c r="AF56" s="305"/>
      <c r="AG56" s="304">
        <f>AH56*1000/(AI72*1.732*AG75)</f>
        <v>338.36633492140203</v>
      </c>
      <c r="AH56" s="292">
        <v>3.424</v>
      </c>
      <c r="AI56" s="305"/>
      <c r="AJ56" s="304">
        <f>AK56*1000/(AL72*1.732*AJ75)</f>
        <v>338.87239890682525</v>
      </c>
      <c r="AK56" s="292">
        <v>3.457</v>
      </c>
      <c r="AL56" s="305"/>
      <c r="AM56" s="304">
        <f>AN56*1000/(AO72*1.732*AM75)</f>
        <v>369.087332135831</v>
      </c>
      <c r="AN56" s="292">
        <v>3.452</v>
      </c>
      <c r="AO56" s="306"/>
      <c r="AP56" s="304">
        <f>AQ56*1000/(AR72*1.732*AP75)</f>
        <v>343.96344159992134</v>
      </c>
      <c r="AQ56" s="292">
        <v>3.472</v>
      </c>
      <c r="AR56" s="305"/>
      <c r="AS56" s="304">
        <f>AT56*1000/(AU72*1.732*AS75)</f>
        <v>344.7559840920871</v>
      </c>
      <c r="AT56" s="292">
        <v>3.48</v>
      </c>
      <c r="AU56" s="305"/>
      <c r="AV56" s="304">
        <f>AW56*1000/(AX72*1.732*AV75)</f>
        <v>347.55887827169755</v>
      </c>
      <c r="AW56" s="292">
        <v>3.48</v>
      </c>
      <c r="AX56" s="305"/>
      <c r="AY56" s="304">
        <f>AZ56*1000/(BA72*1.732*AY75)</f>
        <v>348.1925003081172</v>
      </c>
      <c r="AZ56" s="292">
        <v>3.458</v>
      </c>
      <c r="BA56" s="306"/>
      <c r="BB56" s="304">
        <f>BC56*1000/(BD72*1.732*BB75)</f>
        <v>342.02274683498024</v>
      </c>
      <c r="BC56" s="292">
        <v>3.461</v>
      </c>
      <c r="BD56" s="305"/>
      <c r="BE56" s="304">
        <f>BF56*1000/(BG72*1.732*BE75)</f>
        <v>343.1097882146927</v>
      </c>
      <c r="BF56" s="292">
        <v>3.472</v>
      </c>
      <c r="BG56" s="305"/>
      <c r="BH56" s="304">
        <f>BI56*1000/(BJ72*1.732*BH75)</f>
        <v>346.0744465229994</v>
      </c>
      <c r="BI56" s="292">
        <v>3.502</v>
      </c>
      <c r="BJ56" s="305"/>
      <c r="BK56" s="304">
        <f>BL56*1000/(BM72*1.732*BK75)</f>
        <v>341.9111736728396</v>
      </c>
      <c r="BL56" s="292">
        <v>3.488</v>
      </c>
      <c r="BM56" s="306"/>
      <c r="BN56" s="304">
        <f>BO56*1000/(BP72*1.732*BN75)</f>
        <v>347.7155387996741</v>
      </c>
      <c r="BO56" s="292">
        <v>3.49</v>
      </c>
      <c r="BP56" s="305"/>
      <c r="BQ56" s="304">
        <f>BR56*1000/(BS72*1.732*BQ75)</f>
        <v>350.3059697477519</v>
      </c>
      <c r="BR56" s="292">
        <v>3.516</v>
      </c>
      <c r="BS56" s="305"/>
      <c r="BT56" s="304">
        <f>BU56*1000/(BV72*1.732*BT75)</f>
        <v>340.7348737634147</v>
      </c>
      <c r="BU56" s="292">
        <v>3.476</v>
      </c>
      <c r="BV56" s="305"/>
      <c r="BW56" s="304">
        <f>BX56*1000/(BY72*1.732*BW75)</f>
        <v>340.6368487709626</v>
      </c>
      <c r="BX56" s="292">
        <v>3.475</v>
      </c>
      <c r="BY56" s="306"/>
      <c r="BZ56" s="304">
        <f>CA56*1000/(CB72*1.732*BZ75)</f>
        <v>339.4676066609943</v>
      </c>
      <c r="CA56" s="292">
        <v>3.491</v>
      </c>
      <c r="CB56" s="305"/>
      <c r="CC56" s="381">
        <f t="shared" si="1"/>
        <v>83.127</v>
      </c>
    </row>
    <row r="57" spans="1:81" ht="12.75" customHeight="1">
      <c r="A57" s="440"/>
      <c r="B57" s="398"/>
      <c r="C57" s="437" t="s">
        <v>136</v>
      </c>
      <c r="D57" s="438"/>
      <c r="E57" s="225"/>
      <c r="F57" s="37"/>
      <c r="G57" s="35"/>
      <c r="H57" s="36"/>
      <c r="I57" s="308">
        <f>SUM(I49:I56)</f>
        <v>858.7293007714609</v>
      </c>
      <c r="J57" s="300">
        <f>SUM(J49:J56)</f>
        <v>8.738</v>
      </c>
      <c r="K57" s="310"/>
      <c r="L57" s="311">
        <f>SUM(L49:L56)</f>
        <v>872.1930126283721</v>
      </c>
      <c r="M57" s="300">
        <f>SUM(M49:M56)</f>
        <v>8.875</v>
      </c>
      <c r="N57" s="310"/>
      <c r="O57" s="311">
        <f>SUM(O49:O56)</f>
        <v>871.7016362832294</v>
      </c>
      <c r="P57" s="300">
        <f>SUM(P49:P56)</f>
        <v>8.870000000000001</v>
      </c>
      <c r="Q57" s="312"/>
      <c r="R57" s="308">
        <f>SUM(R49:R56)</f>
        <v>875.6612423301821</v>
      </c>
      <c r="S57" s="300">
        <f>SUM(S49:S56)</f>
        <v>8.861</v>
      </c>
      <c r="T57" s="305"/>
      <c r="U57" s="308">
        <f>SUM(U49:U56)</f>
        <v>851.1510094613723</v>
      </c>
      <c r="V57" s="300">
        <f>SUM(V49:V56)</f>
        <v>8.683</v>
      </c>
      <c r="W57" s="310"/>
      <c r="X57" s="311">
        <f>SUM(X49:X56)</f>
        <v>850.2640028223548</v>
      </c>
      <c r="Y57" s="300">
        <f>SUM(Y49:Y56)</f>
        <v>8.604</v>
      </c>
      <c r="Z57" s="310"/>
      <c r="AA57" s="311">
        <f>SUM(AA49:AA56)</f>
        <v>868.6910552419365</v>
      </c>
      <c r="AB57" s="300">
        <f>SUM(AB49:AB56)</f>
        <v>8.719000000000001</v>
      </c>
      <c r="AC57" s="312"/>
      <c r="AD57" s="308">
        <f>SUM(AD49:AD56)</f>
        <v>875.1671326121311</v>
      </c>
      <c r="AE57" s="300">
        <f>SUM(AE49:AE56)</f>
        <v>8.783999999999999</v>
      </c>
      <c r="AF57" s="305"/>
      <c r="AG57" s="308">
        <f>SUM(AG49:AG56)</f>
        <v>863.3084993789041</v>
      </c>
      <c r="AH57" s="300">
        <f>SUM(AH49:AH56)</f>
        <v>8.736</v>
      </c>
      <c r="AI57" s="310"/>
      <c r="AJ57" s="311">
        <f>SUM(AJ49:AJ56)</f>
        <v>863.2080835329775</v>
      </c>
      <c r="AK57" s="300">
        <f>SUM(AK49:AK56)</f>
        <v>8.806000000000001</v>
      </c>
      <c r="AL57" s="310"/>
      <c r="AM57" s="311">
        <f>SUM(AM49:AM56)</f>
        <v>959.7125994354631</v>
      </c>
      <c r="AN57" s="300">
        <f>SUM(AN49:AN56)</f>
        <v>8.975999999999999</v>
      </c>
      <c r="AO57" s="312"/>
      <c r="AP57" s="308">
        <f>SUM(AP49:AP56)</f>
        <v>900.1301354772135</v>
      </c>
      <c r="AQ57" s="300">
        <f>SUM(AQ49:AQ56)</f>
        <v>9.085999999999999</v>
      </c>
      <c r="AR57" s="305"/>
      <c r="AS57" s="308">
        <f>SUM(AS49:AS56)</f>
        <v>907.7583569643086</v>
      </c>
      <c r="AT57" s="300">
        <f>SUM(AT49:AT56)</f>
        <v>9.163</v>
      </c>
      <c r="AU57" s="310"/>
      <c r="AV57" s="311">
        <f>SUM(AV49:AV56)</f>
        <v>914.4393935217422</v>
      </c>
      <c r="AW57" s="300">
        <f>SUM(AW49:AW56)</f>
        <v>9.156</v>
      </c>
      <c r="AX57" s="310"/>
      <c r="AY57" s="311">
        <f>SUM(AY49:AY56)</f>
        <v>920.7264958986186</v>
      </c>
      <c r="AZ57" s="300">
        <f>SUM(AZ49:AZ56)</f>
        <v>9.144</v>
      </c>
      <c r="BA57" s="312"/>
      <c r="BB57" s="308">
        <f>SUM(BB49:BB56)</f>
        <v>896.512672431939</v>
      </c>
      <c r="BC57" s="300">
        <f>SUM(BC49:BC56)</f>
        <v>9.072</v>
      </c>
      <c r="BD57" s="305"/>
      <c r="BE57" s="308">
        <f>SUM(BE49:BE56)</f>
        <v>875.1671326121309</v>
      </c>
      <c r="BF57" s="300">
        <f>SUM(BF49:BF56)</f>
        <v>8.856</v>
      </c>
      <c r="BG57" s="310"/>
      <c r="BH57" s="311">
        <f>SUM(BH49:BH56)</f>
        <v>866.8660893488723</v>
      </c>
      <c r="BI57" s="300">
        <f>SUM(BI49:BI56)</f>
        <v>8.771999999999998</v>
      </c>
      <c r="BJ57" s="310"/>
      <c r="BK57" s="311">
        <f>SUM(BK49:BK56)</f>
        <v>869.2856330650062</v>
      </c>
      <c r="BL57" s="300">
        <f>SUM(BL49:BL56)</f>
        <v>8.868</v>
      </c>
      <c r="BM57" s="312"/>
      <c r="BN57" s="308">
        <f>SUM(BN49:BN56)</f>
        <v>886.9237038380227</v>
      </c>
      <c r="BO57" s="300">
        <f>SUM(BO49:BO56)</f>
        <v>8.902000000000001</v>
      </c>
      <c r="BP57" s="305"/>
      <c r="BQ57" s="308">
        <f>SUM(BQ49:BQ56)</f>
        <v>858.6282273282496</v>
      </c>
      <c r="BR57" s="300">
        <f>SUM(BR49:BR56)</f>
        <v>8.618</v>
      </c>
      <c r="BS57" s="310"/>
      <c r="BT57" s="311">
        <f>SUM(BT49:BT56)</f>
        <v>843.4070350576583</v>
      </c>
      <c r="BU57" s="300">
        <f>SUM(BU49:BU56)</f>
        <v>8.604</v>
      </c>
      <c r="BV57" s="310"/>
      <c r="BW57" s="311">
        <f>SUM(BW49:BW56)</f>
        <v>815.862012178625</v>
      </c>
      <c r="BX57" s="300">
        <f>SUM(BX49:BX56)</f>
        <v>8.323</v>
      </c>
      <c r="BY57" s="312"/>
      <c r="BZ57" s="308">
        <f>SUM(BZ49:BZ56)</f>
        <v>804.4730764555732</v>
      </c>
      <c r="CA57" s="300">
        <f>SUM(CA49:CA56)</f>
        <v>8.273000000000001</v>
      </c>
      <c r="CB57" s="305"/>
      <c r="CC57" s="382">
        <f t="shared" si="1"/>
        <v>211.48899999999998</v>
      </c>
    </row>
    <row r="58" spans="1:81" ht="12" customHeight="1">
      <c r="A58" s="440"/>
      <c r="B58" s="398"/>
      <c r="C58" s="221" t="s">
        <v>261</v>
      </c>
      <c r="D58" s="222"/>
      <c r="E58" s="226" t="s">
        <v>76</v>
      </c>
      <c r="F58" s="37"/>
      <c r="G58" s="35"/>
      <c r="H58" s="36"/>
      <c r="I58" s="304">
        <f>J58*1000/(K73*1.732*I77)</f>
        <v>1.9819289801827964</v>
      </c>
      <c r="J58" s="292">
        <v>0.019</v>
      </c>
      <c r="K58" s="305"/>
      <c r="L58" s="304">
        <f>M58*1000/(N73*1.732*L77)</f>
        <v>1.965945681955516</v>
      </c>
      <c r="M58" s="292">
        <v>0.019</v>
      </c>
      <c r="N58" s="305"/>
      <c r="O58" s="304">
        <f>P58*1000/(Q73*1.732*O77)</f>
        <v>1.9819289801827964</v>
      </c>
      <c r="P58" s="292">
        <v>0.019</v>
      </c>
      <c r="Q58" s="306"/>
      <c r="R58" s="304">
        <f>S58*1000/(T73*1.732*R77)</f>
        <v>1.8722049540207266</v>
      </c>
      <c r="S58" s="292">
        <v>0.018</v>
      </c>
      <c r="T58" s="305"/>
      <c r="U58" s="304">
        <f>V58*1000/(W73*1.732*U77)</f>
        <v>1.768193567686242</v>
      </c>
      <c r="V58" s="292">
        <v>0.017</v>
      </c>
      <c r="W58" s="305"/>
      <c r="X58" s="304">
        <f>Y58*1000/(Z73*1.732*X77)</f>
        <v>1.7878401628827556</v>
      </c>
      <c r="Y58" s="292">
        <v>0.017</v>
      </c>
      <c r="Z58" s="305"/>
      <c r="AA58" s="304">
        <f>AB58*1000/(AC73*1.732*AA77)</f>
        <v>1.7976634604810122</v>
      </c>
      <c r="AB58" s="292">
        <v>0.017</v>
      </c>
      <c r="AC58" s="306"/>
      <c r="AD58" s="304">
        <f>AE58*1000/(AF73*1.732*AD77)</f>
        <v>1.768193567686242</v>
      </c>
      <c r="AE58" s="292">
        <v>0.017</v>
      </c>
      <c r="AF58" s="305"/>
      <c r="AG58" s="304">
        <f>AH58*1000/(AI73*1.732*AG77)</f>
        <v>1.8176374989308015</v>
      </c>
      <c r="AH58" s="292">
        <v>0.017</v>
      </c>
      <c r="AI58" s="305"/>
      <c r="AJ58" s="304">
        <f>AK58*1000/(AL73*1.732*AJ77)</f>
        <v>1.710717646052519</v>
      </c>
      <c r="AK58" s="292">
        <v>0.016</v>
      </c>
      <c r="AL58" s="305"/>
      <c r="AM58" s="304">
        <f>AN58*1000/(AO73*1.732*AM77)</f>
        <v>1.693743312204716</v>
      </c>
      <c r="AN58" s="292">
        <v>0.017</v>
      </c>
      <c r="AO58" s="306"/>
      <c r="AP58" s="304">
        <f>AQ58*1000/(AR73*1.732*AP77)</f>
        <v>1.8930072312876236</v>
      </c>
      <c r="AQ58" s="292">
        <v>0.018</v>
      </c>
      <c r="AR58" s="305"/>
      <c r="AS58" s="304">
        <f>AT58*1000/(AU73*1.732*AS77)</f>
        <v>1.7878401628827556</v>
      </c>
      <c r="AT58" s="292">
        <v>0.017</v>
      </c>
      <c r="AU58" s="305"/>
      <c r="AV58" s="304">
        <f>AW58*1000/(AX73*1.732*AV77)</f>
        <v>1.693743312204716</v>
      </c>
      <c r="AW58" s="292">
        <v>0.017</v>
      </c>
      <c r="AX58" s="305"/>
      <c r="AY58" s="304">
        <f>AZ58*1000/(BA73*1.732*AY77)</f>
        <v>1.6919185510409527</v>
      </c>
      <c r="AZ58" s="292">
        <v>0.016</v>
      </c>
      <c r="BA58" s="306"/>
      <c r="BB58" s="304">
        <f>BC58*1000/(BD73*1.732*BB77)</f>
        <v>1.924557351809084</v>
      </c>
      <c r="BC58" s="292">
        <v>0.018</v>
      </c>
      <c r="BD58" s="305"/>
      <c r="BE58" s="304">
        <f>BF58*1000/(BG73*1.732*BE77)</f>
        <v>1.924557351809084</v>
      </c>
      <c r="BF58" s="292">
        <v>0.018</v>
      </c>
      <c r="BG58" s="305"/>
      <c r="BH58" s="304">
        <f>BI58*1000/(BJ73*1.732*BH77)</f>
        <v>1.9461815917170513</v>
      </c>
      <c r="BI58" s="292">
        <v>0.018</v>
      </c>
      <c r="BJ58" s="305"/>
      <c r="BK58" s="304">
        <f>BL58*1000/(BM73*1.732*BK77)</f>
        <v>1.7878401628827556</v>
      </c>
      <c r="BL58" s="292">
        <v>0.017</v>
      </c>
      <c r="BM58" s="306"/>
      <c r="BN58" s="304">
        <f>BO58*1000/(BP73*1.732*BN77)</f>
        <v>1.8176374989308015</v>
      </c>
      <c r="BO58" s="292">
        <v>0.017</v>
      </c>
      <c r="BP58" s="305"/>
      <c r="BQ58" s="304">
        <f>BR58*1000/(BS73*1.732*BQ77)</f>
        <v>1.8176374989308015</v>
      </c>
      <c r="BR58" s="292">
        <v>0.017</v>
      </c>
      <c r="BS58" s="305"/>
      <c r="BT58" s="304">
        <f>BU58*1000/(BV73*1.732*BT77)</f>
        <v>1.8176374989308015</v>
      </c>
      <c r="BU58" s="292">
        <v>0.017</v>
      </c>
      <c r="BV58" s="305"/>
      <c r="BW58" s="304">
        <f>BX58*1000/(BY73*1.732*BW77)</f>
        <v>1.8176374989308015</v>
      </c>
      <c r="BX58" s="292">
        <v>0.017</v>
      </c>
      <c r="BY58" s="306"/>
      <c r="BZ58" s="304">
        <f>CA58*1000/(CB73*1.732*BZ77)</f>
        <v>1.77330487700566</v>
      </c>
      <c r="CA58" s="292">
        <v>0.017</v>
      </c>
      <c r="CB58" s="305"/>
      <c r="CC58" s="381">
        <f t="shared" si="1"/>
        <v>0.4170000000000002</v>
      </c>
    </row>
    <row r="59" spans="1:81" ht="12" customHeight="1">
      <c r="A59" s="440"/>
      <c r="B59" s="398"/>
      <c r="C59" s="221" t="s">
        <v>77</v>
      </c>
      <c r="D59" s="222"/>
      <c r="E59" s="226" t="s">
        <v>78</v>
      </c>
      <c r="F59" s="37"/>
      <c r="G59" s="35"/>
      <c r="H59" s="36"/>
      <c r="I59" s="304">
        <f>J59*1000/(K73*1.732*I77)</f>
        <v>264.7439869317862</v>
      </c>
      <c r="J59" s="297">
        <v>2.538</v>
      </c>
      <c r="K59" s="305"/>
      <c r="L59" s="304">
        <f>M59*1000/(N73*1.732*L77)</f>
        <v>263.22977973130696</v>
      </c>
      <c r="M59" s="297">
        <v>2.544</v>
      </c>
      <c r="N59" s="305"/>
      <c r="O59" s="304">
        <f>P59*1000/(Q73*1.732*O77)</f>
        <v>264.1181146222548</v>
      </c>
      <c r="P59" s="297">
        <v>2.532</v>
      </c>
      <c r="Q59" s="306"/>
      <c r="R59" s="304">
        <f>S59*1000/(T73*1.732*R77)</f>
        <v>263.9808985169225</v>
      </c>
      <c r="S59" s="297">
        <v>2.538</v>
      </c>
      <c r="T59" s="305"/>
      <c r="U59" s="304">
        <f>V59*1000/(W73*1.732*U77)</f>
        <v>262.73276188090864</v>
      </c>
      <c r="V59" s="297">
        <v>2.526</v>
      </c>
      <c r="W59" s="305"/>
      <c r="X59" s="304">
        <f>Y59*1000/(Z73*1.732*X77)</f>
        <v>266.9140196115549</v>
      </c>
      <c r="Y59" s="297">
        <v>2.538</v>
      </c>
      <c r="Z59" s="305"/>
      <c r="AA59" s="304">
        <f>AB59*1000/(AC73*1.732*AA77)</f>
        <v>269.64951907215186</v>
      </c>
      <c r="AB59" s="297">
        <v>2.55</v>
      </c>
      <c r="AC59" s="306"/>
      <c r="AD59" s="304">
        <f>AE59*1000/(AF73*1.732*AD77)</f>
        <v>310.16195404943375</v>
      </c>
      <c r="AE59" s="297">
        <v>2.982</v>
      </c>
      <c r="AF59" s="305"/>
      <c r="AG59" s="304">
        <f>AH59*1000/(AI73*1.732*AG77)</f>
        <v>345.1372850910957</v>
      </c>
      <c r="AH59" s="297">
        <v>3.228</v>
      </c>
      <c r="AI59" s="305"/>
      <c r="AJ59" s="304">
        <f>AK59*1000/(AL73*1.732*AJ77)</f>
        <v>350.26943802925325</v>
      </c>
      <c r="AK59" s="297">
        <v>3.276</v>
      </c>
      <c r="AL59" s="305"/>
      <c r="AM59" s="304">
        <f>AN59*1000/(AO73*1.732*AM77)</f>
        <v>310.2539220120874</v>
      </c>
      <c r="AN59" s="297">
        <v>3.114</v>
      </c>
      <c r="AO59" s="306"/>
      <c r="AP59" s="304">
        <f>AQ59*1000/(AR73*1.732*AP77)</f>
        <v>318.65621726674993</v>
      </c>
      <c r="AQ59" s="297">
        <v>3.03</v>
      </c>
      <c r="AR59" s="305"/>
      <c r="AS59" s="304">
        <f>AT59*1000/(AU73*1.732*AS77)</f>
        <v>321.811229318896</v>
      </c>
      <c r="AT59" s="297">
        <v>3.06</v>
      </c>
      <c r="AU59" s="305"/>
      <c r="AV59" s="304">
        <f>AW59*1000/(AX73*1.732*AV77)</f>
        <v>294.1135445663719</v>
      </c>
      <c r="AW59" s="297">
        <v>2.952</v>
      </c>
      <c r="AX59" s="305"/>
      <c r="AY59" s="304">
        <f>AZ59*1000/(BA73*1.732*AY77)</f>
        <v>308.35215592721363</v>
      </c>
      <c r="AZ59" s="297">
        <v>2.916</v>
      </c>
      <c r="BA59" s="306"/>
      <c r="BB59" s="304">
        <f>BC59*1000/(BD73*1.732*BB77)</f>
        <v>308.57069540672313</v>
      </c>
      <c r="BC59" s="297">
        <v>2.886</v>
      </c>
      <c r="BD59" s="305"/>
      <c r="BE59" s="304">
        <f>BF59*1000/(BG73*1.732*BE77)</f>
        <v>296.3818321785989</v>
      </c>
      <c r="BF59" s="297">
        <v>2.772</v>
      </c>
      <c r="BG59" s="305"/>
      <c r="BH59" s="304">
        <f>BI59*1000/(BJ73*1.732*BH77)</f>
        <v>289.98105716584064</v>
      </c>
      <c r="BI59" s="297">
        <v>2.682</v>
      </c>
      <c r="BJ59" s="305"/>
      <c r="BK59" s="304">
        <f>BL59*1000/(BM73*1.732*BK77)</f>
        <v>285.84409192443115</v>
      </c>
      <c r="BL59" s="297">
        <v>2.718</v>
      </c>
      <c r="BM59" s="306"/>
      <c r="BN59" s="304">
        <f>BO59*1000/(BP73*1.732*BN77)</f>
        <v>282.26841159866564</v>
      </c>
      <c r="BO59" s="297">
        <v>2.64</v>
      </c>
      <c r="BP59" s="305"/>
      <c r="BQ59" s="304">
        <f>BR59*1000/(BS73*1.732*BQ77)</f>
        <v>282.90993071593533</v>
      </c>
      <c r="BR59" s="297">
        <v>2.646</v>
      </c>
      <c r="BS59" s="305"/>
      <c r="BT59" s="304">
        <f>BU59*1000/(BV73*1.732*BT77)</f>
        <v>282.90993071593533</v>
      </c>
      <c r="BU59" s="297">
        <v>2.646</v>
      </c>
      <c r="BV59" s="305"/>
      <c r="BW59" s="304">
        <f>BX59*1000/(BY73*1.732*BW77)</f>
        <v>278.41929689504747</v>
      </c>
      <c r="BX59" s="297">
        <v>2.604</v>
      </c>
      <c r="BY59" s="306"/>
      <c r="BZ59" s="304">
        <f>CA59*1000/(CB73*1.732*BZ77)</f>
        <v>261.6146253841291</v>
      </c>
      <c r="CA59" s="297">
        <v>2.508</v>
      </c>
      <c r="CB59" s="305"/>
      <c r="CC59" s="381">
        <f t="shared" si="1"/>
        <v>66.426</v>
      </c>
    </row>
    <row r="60" spans="1:81" ht="12" customHeight="1">
      <c r="A60" s="440"/>
      <c r="B60" s="398"/>
      <c r="C60" s="221" t="s">
        <v>79</v>
      </c>
      <c r="D60" s="222"/>
      <c r="E60" s="226" t="s">
        <v>80</v>
      </c>
      <c r="F60" s="37"/>
      <c r="G60" s="35"/>
      <c r="H60" s="36"/>
      <c r="I60" s="304">
        <f>J60*1000/(K73*1.732*I77)</f>
        <v>27.22544546461631</v>
      </c>
      <c r="J60" s="292">
        <v>0.261</v>
      </c>
      <c r="K60" s="305"/>
      <c r="L60" s="304">
        <f>M60*1000/(N73*1.732*L77)</f>
        <v>27.93712284884154</v>
      </c>
      <c r="M60" s="292">
        <v>0.27</v>
      </c>
      <c r="N60" s="305"/>
      <c r="O60" s="304">
        <f>P60*1000/(Q73*1.732*O77)</f>
        <v>28.164253928913425</v>
      </c>
      <c r="P60" s="292">
        <v>0.27</v>
      </c>
      <c r="Q60" s="306"/>
      <c r="R60" s="304">
        <f>S60*1000/(T73*1.732*R77)</f>
        <v>27.146971833300537</v>
      </c>
      <c r="S60" s="292">
        <v>0.261</v>
      </c>
      <c r="T60" s="305"/>
      <c r="U60" s="304">
        <f>V60*1000/(W73*1.732*U77)</f>
        <v>27.146971833300537</v>
      </c>
      <c r="V60" s="292">
        <v>0.261</v>
      </c>
      <c r="W60" s="305"/>
      <c r="X60" s="304">
        <f>Y60*1000/(Z73*1.732*X77)</f>
        <v>33.548294821152886</v>
      </c>
      <c r="Y60" s="292">
        <v>0.319</v>
      </c>
      <c r="Z60" s="305"/>
      <c r="AA60" s="304">
        <f>AB60*1000/(AC73*1.732*AA77)</f>
        <v>27.59942136385554</v>
      </c>
      <c r="AB60" s="292">
        <v>0.261</v>
      </c>
      <c r="AC60" s="306"/>
      <c r="AD60" s="304">
        <f>AE60*1000/(AF73*1.732*AD77)</f>
        <v>29.019176787321264</v>
      </c>
      <c r="AE60" s="292">
        <v>0.279</v>
      </c>
      <c r="AF60" s="305"/>
      <c r="AG60" s="304">
        <f>AH60*1000/(AI73*1.732*AG77)</f>
        <v>30.151398511675648</v>
      </c>
      <c r="AH60" s="292">
        <v>0.282</v>
      </c>
      <c r="AI60" s="305"/>
      <c r="AJ60" s="304">
        <f>AK60*1000/(AL73*1.732*AJ77)</f>
        <v>43.302540415704385</v>
      </c>
      <c r="AK60" s="292">
        <v>0.405</v>
      </c>
      <c r="AL60" s="305"/>
      <c r="AM60" s="304">
        <f>AN60*1000/(AO73*1.732*AM77)</f>
        <v>34.970817799050316</v>
      </c>
      <c r="AN60" s="292">
        <v>0.351</v>
      </c>
      <c r="AO60" s="306"/>
      <c r="AP60" s="304">
        <f>AQ60*1000/(AR73*1.732*AP77)</f>
        <v>25.55559762238292</v>
      </c>
      <c r="AQ60" s="292">
        <v>0.243</v>
      </c>
      <c r="AR60" s="305"/>
      <c r="AS60" s="304">
        <f>AT60*1000/(AU73*1.732*AS77)</f>
        <v>25.55559762238292</v>
      </c>
      <c r="AT60" s="292">
        <v>0.243</v>
      </c>
      <c r="AU60" s="305"/>
      <c r="AV60" s="304">
        <f>AW60*1000/(AX73*1.732*AV77)</f>
        <v>29.590691983811805</v>
      </c>
      <c r="AW60" s="292">
        <v>0.297</v>
      </c>
      <c r="AX60" s="305"/>
      <c r="AY60" s="304">
        <f>AZ60*1000/(BA73*1.732*AY77)</f>
        <v>33.309646473618756</v>
      </c>
      <c r="AZ60" s="292">
        <v>0.315</v>
      </c>
      <c r="BA60" s="306"/>
      <c r="BB60" s="304">
        <f>BC60*1000/(BD73*1.732*BB77)</f>
        <v>28.868360277136258</v>
      </c>
      <c r="BC60" s="292">
        <v>0.27</v>
      </c>
      <c r="BD60" s="305"/>
      <c r="BE60" s="304">
        <f>BF60*1000/(BG73*1.732*BE77)</f>
        <v>25.01924557351809</v>
      </c>
      <c r="BF60" s="292">
        <v>0.234</v>
      </c>
      <c r="BG60" s="305"/>
      <c r="BH60" s="304">
        <f>BI60*1000/(BJ73*1.732*BH77)</f>
        <v>37.9505410384825</v>
      </c>
      <c r="BI60" s="292">
        <v>0.351</v>
      </c>
      <c r="BJ60" s="305"/>
      <c r="BK60" s="304">
        <f>BL60*1000/(BM73*1.732*BK77)</f>
        <v>39.753151857040095</v>
      </c>
      <c r="BL60" s="292">
        <v>0.378</v>
      </c>
      <c r="BM60" s="306"/>
      <c r="BN60" s="304">
        <f>BO60*1000/(BP73*1.732*BN77)</f>
        <v>40.415704387990765</v>
      </c>
      <c r="BO60" s="292">
        <v>0.378</v>
      </c>
      <c r="BP60" s="305"/>
      <c r="BQ60" s="304">
        <f>BR60*1000/(BS73*1.732*BQ77)</f>
        <v>42.34026173979984</v>
      </c>
      <c r="BR60" s="292">
        <v>0.396</v>
      </c>
      <c r="BS60" s="305"/>
      <c r="BT60" s="304">
        <f>BU60*1000/(BV73*1.732*BT77)</f>
        <v>51.000769822940725</v>
      </c>
      <c r="BU60" s="292">
        <v>0.477</v>
      </c>
      <c r="BV60" s="305"/>
      <c r="BW60" s="304">
        <f>BX60*1000/(BY73*1.732*BW77)</f>
        <v>51.000769822940725</v>
      </c>
      <c r="BX60" s="292">
        <v>0.477</v>
      </c>
      <c r="BY60" s="306"/>
      <c r="BZ60" s="304">
        <f>CA60*1000/(CB73*1.732*BZ77)</f>
        <v>49.756848607747045</v>
      </c>
      <c r="CA60" s="292">
        <v>0.477</v>
      </c>
      <c r="CB60" s="305"/>
      <c r="CC60" s="381">
        <f t="shared" si="1"/>
        <v>7.756</v>
      </c>
    </row>
    <row r="61" spans="1:81" ht="12" customHeight="1">
      <c r="A61" s="440"/>
      <c r="B61" s="398"/>
      <c r="C61" s="230" t="s">
        <v>262</v>
      </c>
      <c r="D61" s="227"/>
      <c r="E61" s="229" t="s">
        <v>81</v>
      </c>
      <c r="F61" s="37"/>
      <c r="G61" s="24"/>
      <c r="H61" s="25"/>
      <c r="I61" s="304">
        <f>J61*1000/(K73*1.732*I77)</f>
        <v>2.712113341302774</v>
      </c>
      <c r="J61" s="297">
        <v>0.026</v>
      </c>
      <c r="K61" s="305"/>
      <c r="L61" s="304">
        <f>M61*1000/(N73*1.732*L77)</f>
        <v>2.7937122848841542</v>
      </c>
      <c r="M61" s="297">
        <v>0.027</v>
      </c>
      <c r="N61" s="305"/>
      <c r="O61" s="304">
        <f>P61*1000/(Q73*1.732*O77)</f>
        <v>2.8164253928913423</v>
      </c>
      <c r="P61" s="297">
        <v>0.027</v>
      </c>
      <c r="Q61" s="306"/>
      <c r="R61" s="304">
        <f>S61*1000/(T73*1.732*R77)</f>
        <v>2.80830743103109</v>
      </c>
      <c r="S61" s="297">
        <v>0.027</v>
      </c>
      <c r="T61" s="305"/>
      <c r="U61" s="304">
        <f>V61*1000/(W73*1.732*U77)</f>
        <v>2.7042960446966053</v>
      </c>
      <c r="V61" s="297">
        <v>0.026</v>
      </c>
      <c r="W61" s="305"/>
      <c r="X61" s="304">
        <f>Y61*1000/(Z73*1.732*X77)</f>
        <v>2.8395108469314354</v>
      </c>
      <c r="Y61" s="297">
        <v>0.027</v>
      </c>
      <c r="Z61" s="305"/>
      <c r="AA61" s="304">
        <f>AB61*1000/(AC73*1.732*AA77)</f>
        <v>2.960857464321667</v>
      </c>
      <c r="AB61" s="297">
        <v>0.028</v>
      </c>
      <c r="AC61" s="306"/>
      <c r="AD61" s="304">
        <f>AE61*1000/(AF73*1.732*AD77)</f>
        <v>11.129218337789876</v>
      </c>
      <c r="AE61" s="297">
        <v>0.107</v>
      </c>
      <c r="AF61" s="305"/>
      <c r="AG61" s="304">
        <f>AH61*1000/(AI73*1.732*AG77)</f>
        <v>30.151398511675648</v>
      </c>
      <c r="AH61" s="297">
        <v>0.282</v>
      </c>
      <c r="AI61" s="305"/>
      <c r="AJ61" s="304">
        <f>AK61*1000/(AL73*1.732*AJ77)</f>
        <v>38.918826447694805</v>
      </c>
      <c r="AK61" s="297">
        <v>0.364</v>
      </c>
      <c r="AL61" s="305"/>
      <c r="AM61" s="304">
        <f>AN61*1000/(AO73*1.732*AM77)</f>
        <v>31.682963134182337</v>
      </c>
      <c r="AN61" s="297">
        <v>0.318</v>
      </c>
      <c r="AO61" s="306"/>
      <c r="AP61" s="304">
        <f>AQ61*1000/(AR73*1.732*AP77)</f>
        <v>5.258353420243399</v>
      </c>
      <c r="AQ61" s="297">
        <v>0.05</v>
      </c>
      <c r="AR61" s="305"/>
      <c r="AS61" s="304">
        <f>AT61*1000/(AU73*1.732*AS77)</f>
        <v>28.60544260612409</v>
      </c>
      <c r="AT61" s="297">
        <v>0.272</v>
      </c>
      <c r="AU61" s="305"/>
      <c r="AV61" s="304">
        <f>AW61*1000/(AX73*1.732*AV77)</f>
        <v>20.623815625080955</v>
      </c>
      <c r="AW61" s="297">
        <v>0.207</v>
      </c>
      <c r="AX61" s="305"/>
      <c r="AY61" s="304">
        <f>AZ61*1000/(BA73*1.732*AY77)</f>
        <v>9.094062211845122</v>
      </c>
      <c r="AZ61" s="297">
        <v>0.086</v>
      </c>
      <c r="BA61" s="306"/>
      <c r="BB61" s="304">
        <f>BC61*1000/(BD73*1.732*BB77)</f>
        <v>3.421435292105038</v>
      </c>
      <c r="BC61" s="297">
        <v>0.032</v>
      </c>
      <c r="BD61" s="305"/>
      <c r="BE61" s="304">
        <f>BF61*1000/(BG73*1.732*BE77)</f>
        <v>2.3522367633222134</v>
      </c>
      <c r="BF61" s="297">
        <v>0.022</v>
      </c>
      <c r="BG61" s="305"/>
      <c r="BH61" s="304">
        <f>BI61*1000/(BJ73*1.732*BH77)</f>
        <v>2.486787589416232</v>
      </c>
      <c r="BI61" s="297">
        <v>0.023</v>
      </c>
      <c r="BJ61" s="305"/>
      <c r="BK61" s="304">
        <f>BL61*1000/(BM73*1.732*BK77)</f>
        <v>2.8395108469314354</v>
      </c>
      <c r="BL61" s="297">
        <v>0.027</v>
      </c>
      <c r="BM61" s="306"/>
      <c r="BN61" s="304">
        <f>BO61*1000/(BP73*1.732*BN77)</f>
        <v>2.9937558805919084</v>
      </c>
      <c r="BO61" s="297">
        <v>0.028</v>
      </c>
      <c r="BP61" s="305"/>
      <c r="BQ61" s="304">
        <f>BR61*1000/(BS73*1.732*BQ77)</f>
        <v>2.779916174835343</v>
      </c>
      <c r="BR61" s="297">
        <v>0.026</v>
      </c>
      <c r="BS61" s="305"/>
      <c r="BT61" s="304">
        <f>BU61*1000/(BV73*1.732*BT77)</f>
        <v>2.672996321957061</v>
      </c>
      <c r="BU61" s="297">
        <v>0.025</v>
      </c>
      <c r="BV61" s="305"/>
      <c r="BW61" s="304">
        <f>BX61*1000/(BY73*1.732*BW77)</f>
        <v>2.779916174835343</v>
      </c>
      <c r="BX61" s="297">
        <v>0.026</v>
      </c>
      <c r="BY61" s="306"/>
      <c r="BZ61" s="304">
        <f>CA61*1000/(CB73*1.732*BZ77)</f>
        <v>2.712113341302774</v>
      </c>
      <c r="CA61" s="297">
        <v>0.026</v>
      </c>
      <c r="CB61" s="305"/>
      <c r="CC61" s="381">
        <f t="shared" si="1"/>
        <v>2.108999999999999</v>
      </c>
    </row>
    <row r="62" spans="1:81" ht="12" customHeight="1">
      <c r="A62" s="440"/>
      <c r="B62" s="398"/>
      <c r="C62" s="216" t="s">
        <v>82</v>
      </c>
      <c r="D62" s="227"/>
      <c r="E62" s="229" t="s">
        <v>83</v>
      </c>
      <c r="F62" s="37"/>
      <c r="G62" s="24"/>
      <c r="H62" s="25"/>
      <c r="I62" s="304">
        <f>J62*1000/(K73*1.732*I77)</f>
        <v>50.069784762512754</v>
      </c>
      <c r="J62" s="297">
        <v>0.48</v>
      </c>
      <c r="K62" s="305"/>
      <c r="L62" s="304">
        <f>M62*1000/(N73*1.732*L77)</f>
        <v>31.765543387386494</v>
      </c>
      <c r="M62" s="297">
        <v>0.307</v>
      </c>
      <c r="N62" s="305"/>
      <c r="O62" s="304">
        <f>P62*1000/(Q73*1.732*O77)</f>
        <v>34.73591317899322</v>
      </c>
      <c r="P62" s="297">
        <v>0.333</v>
      </c>
      <c r="Q62" s="306"/>
      <c r="R62" s="304">
        <f>S62*1000/(T73*1.732*R77)</f>
        <v>36.19596244440071</v>
      </c>
      <c r="S62" s="297">
        <v>0.348</v>
      </c>
      <c r="T62" s="305"/>
      <c r="U62" s="304">
        <f>V62*1000/(W73*1.732*U77)</f>
        <v>49.92546544055271</v>
      </c>
      <c r="V62" s="297">
        <v>0.48</v>
      </c>
      <c r="W62" s="305"/>
      <c r="X62" s="304">
        <f>Y62*1000/(Z73*1.732*X77)</f>
        <v>50.48019283433663</v>
      </c>
      <c r="Y62" s="297">
        <v>0.48</v>
      </c>
      <c r="Z62" s="305"/>
      <c r="AA62" s="304">
        <f>AB62*1000/(AC73*1.732*AA77)</f>
        <v>41.87498413826358</v>
      </c>
      <c r="AB62" s="297">
        <v>0.396</v>
      </c>
      <c r="AC62" s="306"/>
      <c r="AD62" s="304">
        <f>AE62*1000/(AF73*1.732*AD77)</f>
        <v>41.188508988455986</v>
      </c>
      <c r="AE62" s="297">
        <v>0.396</v>
      </c>
      <c r="AF62" s="305"/>
      <c r="AG62" s="304">
        <f>AH62*1000/(AI73*1.732*AG77)</f>
        <v>51.32152938157557</v>
      </c>
      <c r="AH62" s="297">
        <v>0.48</v>
      </c>
      <c r="AI62" s="305"/>
      <c r="AJ62" s="304">
        <f>AK62*1000/(AL73*1.732*AJ77)</f>
        <v>54.42220511504576</v>
      </c>
      <c r="AK62" s="297">
        <v>0.509</v>
      </c>
      <c r="AL62" s="305"/>
      <c r="AM62" s="304">
        <f>AN62*1000/(AO73*1.732*AM77)</f>
        <v>46.52812510585897</v>
      </c>
      <c r="AN62" s="297">
        <v>0.467</v>
      </c>
      <c r="AO62" s="306"/>
      <c r="AP62" s="304">
        <f>AQ62*1000/(AR73*1.732*AP77)</f>
        <v>49.113020945073345</v>
      </c>
      <c r="AQ62" s="297">
        <v>0.467</v>
      </c>
      <c r="AR62" s="305"/>
      <c r="AS62" s="304">
        <f>AT62*1000/(AU73*1.732*AS77)</f>
        <v>50.48019283433663</v>
      </c>
      <c r="AT62" s="297">
        <v>0.48</v>
      </c>
      <c r="AU62" s="305"/>
      <c r="AV62" s="304">
        <f>AW62*1000/(AX73*1.732*AV77)</f>
        <v>47.82334057989787</v>
      </c>
      <c r="AW62" s="297">
        <v>0.48</v>
      </c>
      <c r="AX62" s="305"/>
      <c r="AY62" s="304">
        <f>AZ62*1000/(BA73*1.732*AY77)</f>
        <v>52.76670981058972</v>
      </c>
      <c r="AZ62" s="297">
        <v>0.499</v>
      </c>
      <c r="BA62" s="306"/>
      <c r="BB62" s="304">
        <f>BC62*1000/(BD73*1.732*BB77)</f>
        <v>51.7492087930887</v>
      </c>
      <c r="BC62" s="297">
        <v>0.484</v>
      </c>
      <c r="BD62" s="305"/>
      <c r="BE62" s="304">
        <f>BF62*1000/(BG73*1.732*BE77)</f>
        <v>51.7492087930887</v>
      </c>
      <c r="BF62" s="297">
        <v>0.484</v>
      </c>
      <c r="BG62" s="305"/>
      <c r="BH62" s="304">
        <f>BI62*1000/(BJ73*1.732*BH77)</f>
        <v>39.89672263019955</v>
      </c>
      <c r="BI62" s="297">
        <v>0.369</v>
      </c>
      <c r="BJ62" s="305"/>
      <c r="BK62" s="304">
        <f>BL62*1000/(BM73*1.732*BK77)</f>
        <v>37.965311694157336</v>
      </c>
      <c r="BL62" s="297">
        <v>0.361</v>
      </c>
      <c r="BM62" s="306"/>
      <c r="BN62" s="304">
        <f>BO62*1000/(BP73*1.732*BN77)</f>
        <v>30.792917628945343</v>
      </c>
      <c r="BO62" s="297">
        <v>0.288</v>
      </c>
      <c r="BP62" s="305"/>
      <c r="BQ62" s="304">
        <f>BR62*1000/(BS73*1.732*BQ77)</f>
        <v>41.05722350526045</v>
      </c>
      <c r="BR62" s="297">
        <v>0.384</v>
      </c>
      <c r="BS62" s="305"/>
      <c r="BT62" s="304">
        <f>BU62*1000/(BV73*1.732*BT77)</f>
        <v>41.05722350526045</v>
      </c>
      <c r="BU62" s="297">
        <v>0.384</v>
      </c>
      <c r="BV62" s="305"/>
      <c r="BW62" s="304">
        <f>BX62*1000/(BY73*1.732*BW77)</f>
        <v>37.31502865452057</v>
      </c>
      <c r="BX62" s="297">
        <v>0.349</v>
      </c>
      <c r="BY62" s="306"/>
      <c r="BZ62" s="304">
        <f>CA62*1000/(CB73*1.732*BZ77)</f>
        <v>40.0558278100102</v>
      </c>
      <c r="CA62" s="297">
        <v>0.384</v>
      </c>
      <c r="CB62" s="305"/>
      <c r="CC62" s="381">
        <f t="shared" si="1"/>
        <v>10.089</v>
      </c>
    </row>
    <row r="63" spans="1:81" ht="12" customHeight="1">
      <c r="A63" s="440"/>
      <c r="B63" s="398"/>
      <c r="C63" s="216" t="s">
        <v>84</v>
      </c>
      <c r="D63" s="227"/>
      <c r="E63" s="229" t="s">
        <v>85</v>
      </c>
      <c r="F63" s="37"/>
      <c r="G63" s="24"/>
      <c r="H63" s="25"/>
      <c r="I63" s="304">
        <f>J63*1000/(K73*1.732*I77)</f>
        <v>66.23815275874082</v>
      </c>
      <c r="J63" s="297">
        <v>0.635</v>
      </c>
      <c r="K63" s="305"/>
      <c r="L63" s="304">
        <f>M63*1000/(N73*1.732*L77)</f>
        <v>75.11981921577392</v>
      </c>
      <c r="M63" s="297">
        <v>0.726</v>
      </c>
      <c r="N63" s="305"/>
      <c r="O63" s="304">
        <f>P63*1000/(Q73*1.732*O77)</f>
        <v>74.27018073106058</v>
      </c>
      <c r="P63" s="297">
        <v>0.712</v>
      </c>
      <c r="Q63" s="306"/>
      <c r="R63" s="304">
        <f>S63*1000/(T73*1.732*R77)</f>
        <v>70.72774270744968</v>
      </c>
      <c r="S63" s="297">
        <v>0.68</v>
      </c>
      <c r="T63" s="305"/>
      <c r="U63" s="304">
        <f>V63*1000/(W73*1.732*U77)</f>
        <v>59.91055852866325</v>
      </c>
      <c r="V63" s="297">
        <v>0.576</v>
      </c>
      <c r="W63" s="305"/>
      <c r="X63" s="304">
        <f>Y63*1000/(Z73*1.732*X77)</f>
        <v>49.95435749231229</v>
      </c>
      <c r="Y63" s="297">
        <v>0.475</v>
      </c>
      <c r="Z63" s="305"/>
      <c r="AA63" s="304">
        <f>AB63*1000/(AC73*1.732*AA77)</f>
        <v>61.33204747523454</v>
      </c>
      <c r="AB63" s="297">
        <v>0.58</v>
      </c>
      <c r="AC63" s="306"/>
      <c r="AD63" s="304">
        <f>AE63*1000/(AF73*1.732*AD77)</f>
        <v>64.79909368638404</v>
      </c>
      <c r="AE63" s="297">
        <v>0.623</v>
      </c>
      <c r="AF63" s="305"/>
      <c r="AG63" s="304">
        <f>AH63*1000/(AI73*1.732*AG77)</f>
        <v>82.43520656915575</v>
      </c>
      <c r="AH63" s="297">
        <v>0.771</v>
      </c>
      <c r="AI63" s="305"/>
      <c r="AJ63" s="304">
        <f>AK63*1000/(AL73*1.732*AJ77)</f>
        <v>90.1334359763921</v>
      </c>
      <c r="AK63" s="297">
        <v>0.843</v>
      </c>
      <c r="AL63" s="305"/>
      <c r="AM63" s="304">
        <f>AN63*1000/(AO73*1.732*AM77)</f>
        <v>81.39931094536783</v>
      </c>
      <c r="AN63" s="297">
        <v>0.817</v>
      </c>
      <c r="AO63" s="306"/>
      <c r="AP63" s="304">
        <f>AQ63*1000/(AR73*1.732*AP77)</f>
        <v>81.29414387696295</v>
      </c>
      <c r="AQ63" s="297">
        <v>0.773</v>
      </c>
      <c r="AR63" s="305"/>
      <c r="AS63" s="304">
        <f>AT63*1000/(AU73*1.732*AS77)</f>
        <v>71.30327237850048</v>
      </c>
      <c r="AT63" s="297">
        <v>0.678</v>
      </c>
      <c r="AU63" s="305"/>
      <c r="AV63" s="304">
        <f>AW63*1000/(AX73*1.732*AV77)</f>
        <v>71.93427478892971</v>
      </c>
      <c r="AW63" s="297">
        <v>0.722</v>
      </c>
      <c r="AX63" s="305"/>
      <c r="AY63" s="304">
        <f>AZ63*1000/(BA73*1.732*AY77)</f>
        <v>76.13633479684287</v>
      </c>
      <c r="AZ63" s="297">
        <v>0.72</v>
      </c>
      <c r="BA63" s="306"/>
      <c r="BB63" s="304">
        <f>BC63*1000/(BD73*1.732*BB77)</f>
        <v>76.98229407236336</v>
      </c>
      <c r="BC63" s="297">
        <v>0.72</v>
      </c>
      <c r="BD63" s="305"/>
      <c r="BE63" s="304">
        <f>BF63*1000/(BG73*1.732*BE77)</f>
        <v>74.95081686767598</v>
      </c>
      <c r="BF63" s="297">
        <v>0.701</v>
      </c>
      <c r="BG63" s="305"/>
      <c r="BH63" s="304">
        <f>BI63*1000/(BJ73*1.732*BH77)</f>
        <v>77.84726366868205</v>
      </c>
      <c r="BI63" s="297">
        <v>0.72</v>
      </c>
      <c r="BJ63" s="305"/>
      <c r="BK63" s="304">
        <f>BL63*1000/(BM73*1.732*BK77)</f>
        <v>75.72028925150494</v>
      </c>
      <c r="BL63" s="297">
        <v>0.72</v>
      </c>
      <c r="BM63" s="306"/>
      <c r="BN63" s="304">
        <f>BO63*1000/(BP73*1.732*BN77)</f>
        <v>79.33453083568557</v>
      </c>
      <c r="BO63" s="297">
        <v>0.742</v>
      </c>
      <c r="BP63" s="305"/>
      <c r="BQ63" s="304">
        <f>BR63*1000/(BS73*1.732*BQ77)</f>
        <v>71.8501411342058</v>
      </c>
      <c r="BR63" s="297">
        <v>0.672</v>
      </c>
      <c r="BS63" s="305"/>
      <c r="BT63" s="304">
        <f>BU63*1000/(BV73*1.732*BT77)</f>
        <v>76.23385510221537</v>
      </c>
      <c r="BU63" s="297">
        <v>0.713</v>
      </c>
      <c r="BV63" s="305"/>
      <c r="BW63" s="304">
        <f>BX63*1000/(BY73*1.732*BW77)</f>
        <v>79.120691129929</v>
      </c>
      <c r="BX63" s="297">
        <v>0.74</v>
      </c>
      <c r="BY63" s="306"/>
      <c r="BZ63" s="304">
        <f>CA63*1000/(CB73*1.732*BZ77)</f>
        <v>73.64430842152917</v>
      </c>
      <c r="CA63" s="297">
        <v>0.706</v>
      </c>
      <c r="CB63" s="305"/>
      <c r="CC63" s="381">
        <f t="shared" si="1"/>
        <v>16.765000000000004</v>
      </c>
    </row>
    <row r="64" spans="1:81" ht="12" customHeight="1">
      <c r="A64" s="440"/>
      <c r="B64" s="398"/>
      <c r="C64" s="216" t="s">
        <v>86</v>
      </c>
      <c r="D64" s="227"/>
      <c r="E64" s="229" t="s">
        <v>87</v>
      </c>
      <c r="F64" s="37"/>
      <c r="G64" s="24"/>
      <c r="H64" s="25"/>
      <c r="I64" s="304">
        <f>J64*1000/(K73*1.732*I77)</f>
        <v>110.9880228902366</v>
      </c>
      <c r="J64" s="292">
        <v>1.064</v>
      </c>
      <c r="K64" s="305"/>
      <c r="L64" s="304">
        <f>M64*1000/(N73*1.732*L77)</f>
        <v>105.74718352413353</v>
      </c>
      <c r="M64" s="292">
        <v>1.022</v>
      </c>
      <c r="N64" s="305"/>
      <c r="O64" s="304">
        <f>P64*1000/(Q73*1.732*O77)</f>
        <v>103.99911543380253</v>
      </c>
      <c r="P64" s="292">
        <v>0.997</v>
      </c>
      <c r="Q64" s="306"/>
      <c r="R64" s="304">
        <f>S64*1000/(T73*1.732*R77)</f>
        <v>104.63545465249173</v>
      </c>
      <c r="S64" s="292">
        <v>1.006</v>
      </c>
      <c r="T64" s="305"/>
      <c r="U64" s="304">
        <f>V64*1000/(W73*1.732*U77)</f>
        <v>103.59534078914687</v>
      </c>
      <c r="V64" s="292">
        <v>0.996</v>
      </c>
      <c r="W64" s="305"/>
      <c r="X64" s="304">
        <f>Y64*1000/(Z73*1.732*X77)</f>
        <v>103.79989651560469</v>
      </c>
      <c r="Y64" s="292">
        <v>0.987</v>
      </c>
      <c r="Z64" s="305"/>
      <c r="AA64" s="304">
        <f>AB64*1000/(AC73*1.732*AA77)</f>
        <v>101.72660288133729</v>
      </c>
      <c r="AB64" s="292">
        <v>0.962</v>
      </c>
      <c r="AC64" s="306"/>
      <c r="AD64" s="304">
        <f>AE64*1000/(AF73*1.732*AD77)</f>
        <v>92.88216799669495</v>
      </c>
      <c r="AE64" s="292">
        <v>0.893</v>
      </c>
      <c r="AF64" s="305"/>
      <c r="AG64" s="304">
        <f>AH64*1000/(AI73*1.732*AG77)</f>
        <v>88.42271833033958</v>
      </c>
      <c r="AH64" s="292">
        <v>0.827</v>
      </c>
      <c r="AI64" s="305"/>
      <c r="AJ64" s="304">
        <f>AK64*1000/(AL73*1.732*AJ77)</f>
        <v>91.41647421093148</v>
      </c>
      <c r="AK64" s="292">
        <v>0.855</v>
      </c>
      <c r="AL64" s="305"/>
      <c r="AM64" s="304">
        <f>AN64*1000/(AO73*1.732*AM77)</f>
        <v>86.28127696289907</v>
      </c>
      <c r="AN64" s="292">
        <v>0.866</v>
      </c>
      <c r="AO64" s="306"/>
      <c r="AP64" s="304">
        <f>AQ64*1000/(AR73*1.732*AP77)</f>
        <v>94.65036156438117</v>
      </c>
      <c r="AQ64" s="292">
        <v>0.9</v>
      </c>
      <c r="AR64" s="305"/>
      <c r="AS64" s="304">
        <f>AT64*1000/(AU73*1.732*AS77)</f>
        <v>94.01935915395197</v>
      </c>
      <c r="AT64" s="292">
        <v>0.894</v>
      </c>
      <c r="AU64" s="305"/>
      <c r="AV64" s="304">
        <f>AW64*1000/(AX73*1.732*AV77)</f>
        <v>82.69452641940673</v>
      </c>
      <c r="AW64" s="292">
        <v>0.83</v>
      </c>
      <c r="AX64" s="305"/>
      <c r="AY64" s="304">
        <f>AZ64*1000/(BA73*1.732*AY77)</f>
        <v>94.112969401653</v>
      </c>
      <c r="AZ64" s="292">
        <v>0.89</v>
      </c>
      <c r="BA64" s="306"/>
      <c r="BB64" s="304">
        <f>BC64*1000/(BD73*1.732*BB77)</f>
        <v>96.33478744333247</v>
      </c>
      <c r="BC64" s="292">
        <v>0.901</v>
      </c>
      <c r="BD64" s="305"/>
      <c r="BE64" s="304">
        <f>BF64*1000/(BG73*1.732*BE77)</f>
        <v>75.69925583782397</v>
      </c>
      <c r="BF64" s="292">
        <v>0.708</v>
      </c>
      <c r="BG64" s="305"/>
      <c r="BH64" s="304">
        <f>BI64*1000/(BJ73*1.732*BH77)</f>
        <v>101.3095639688265</v>
      </c>
      <c r="BI64" s="292">
        <v>0.937</v>
      </c>
      <c r="BJ64" s="305"/>
      <c r="BK64" s="304">
        <f>BL64*1000/(BM73*1.732*BK77)</f>
        <v>100.43455032664892</v>
      </c>
      <c r="BL64" s="292">
        <v>0.955</v>
      </c>
      <c r="BM64" s="306"/>
      <c r="BN64" s="304">
        <f>BO64*1000/(BP73*1.732*BN77)</f>
        <v>98.90086391241125</v>
      </c>
      <c r="BO64" s="292">
        <v>0.925</v>
      </c>
      <c r="BP64" s="305"/>
      <c r="BQ64" s="304">
        <f>BR64*1000/(BS73*1.732*BQ77)</f>
        <v>99.75622273543752</v>
      </c>
      <c r="BR64" s="292">
        <v>0.933</v>
      </c>
      <c r="BS64" s="305"/>
      <c r="BT64" s="304">
        <f>BU64*1000/(BV73*1.732*BT77)</f>
        <v>104.03301685056881</v>
      </c>
      <c r="BU64" s="292">
        <v>0.973</v>
      </c>
      <c r="BV64" s="305"/>
      <c r="BW64" s="304">
        <f>BX64*1000/(BY73*1.732*BW77)</f>
        <v>102.963818321786</v>
      </c>
      <c r="BX64" s="292">
        <v>0.963</v>
      </c>
      <c r="BY64" s="306"/>
      <c r="BZ64" s="304">
        <f>CA64*1000/(CB73*1.732*BZ77)</f>
        <v>101.91287440203116</v>
      </c>
      <c r="CA64" s="292">
        <v>0.977</v>
      </c>
      <c r="CB64" s="305"/>
      <c r="CC64" s="381">
        <f t="shared" si="1"/>
        <v>22.261000000000003</v>
      </c>
    </row>
    <row r="65" spans="1:81" ht="12" customHeight="1">
      <c r="A65" s="440"/>
      <c r="B65" s="398"/>
      <c r="C65" s="216" t="s">
        <v>88</v>
      </c>
      <c r="D65" s="227"/>
      <c r="E65" s="229" t="s">
        <v>89</v>
      </c>
      <c r="F65" s="37"/>
      <c r="G65" s="24"/>
      <c r="H65" s="25"/>
      <c r="I65" s="304">
        <f>J65*1000/(K73*1.732*I77)</f>
        <v>0.9388084642971141</v>
      </c>
      <c r="J65" s="297">
        <v>0.009</v>
      </c>
      <c r="K65" s="305"/>
      <c r="L65" s="304">
        <f>M65*1000/(N73*1.732*L77)</f>
        <v>0.931237428294718</v>
      </c>
      <c r="M65" s="297">
        <v>0.009</v>
      </c>
      <c r="N65" s="305"/>
      <c r="O65" s="304">
        <f>P65*1000/(Q73*1.732*O77)</f>
        <v>1.0431205158856824</v>
      </c>
      <c r="P65" s="297">
        <v>0.01</v>
      </c>
      <c r="Q65" s="306"/>
      <c r="R65" s="304">
        <f>S65*1000/(T73*1.732*R77)</f>
        <v>1.0401138633448481</v>
      </c>
      <c r="S65" s="297">
        <v>0.01</v>
      </c>
      <c r="T65" s="305"/>
      <c r="U65" s="304">
        <f>V65*1000/(W73*1.732*U77)</f>
        <v>1.0401138633448481</v>
      </c>
      <c r="V65" s="297">
        <v>0.01</v>
      </c>
      <c r="W65" s="305"/>
      <c r="X65" s="304">
        <f>Y65*1000/(Z73*1.732*X77)</f>
        <v>0.6310024104292078</v>
      </c>
      <c r="Y65" s="297">
        <v>0.006</v>
      </c>
      <c r="Z65" s="305"/>
      <c r="AA65" s="304">
        <f>AB65*1000/(AC73*1.732*AA77)</f>
        <v>0.42297963776023817</v>
      </c>
      <c r="AB65" s="297">
        <v>0.004</v>
      </c>
      <c r="AC65" s="306"/>
      <c r="AD65" s="304">
        <f>AE65*1000/(AF73*1.732*AD77)</f>
        <v>0.5200569316724241</v>
      </c>
      <c r="AE65" s="297">
        <v>0.005</v>
      </c>
      <c r="AF65" s="305"/>
      <c r="AG65" s="304">
        <f>AH65*1000/(AI73*1.732*AG77)</f>
        <v>0.42767941151312977</v>
      </c>
      <c r="AH65" s="297">
        <v>0.004</v>
      </c>
      <c r="AI65" s="305"/>
      <c r="AJ65" s="304">
        <f>AK65*1000/(AL73*1.732*AJ77)</f>
        <v>0.3207595586348473</v>
      </c>
      <c r="AK65" s="297">
        <v>0.003</v>
      </c>
      <c r="AL65" s="305"/>
      <c r="AM65" s="304">
        <f>AN65*1000/(AO73*1.732*AM77)</f>
        <v>0.39852783816581555</v>
      </c>
      <c r="AN65" s="297">
        <v>0.004</v>
      </c>
      <c r="AO65" s="306"/>
      <c r="AP65" s="304">
        <f>AQ65*1000/(AR73*1.732*AP77)</f>
        <v>0.3155012052146039</v>
      </c>
      <c r="AQ65" s="297">
        <v>0.003</v>
      </c>
      <c r="AR65" s="305"/>
      <c r="AS65" s="304">
        <f>AT65*1000/(AU73*1.732*AS77)</f>
        <v>0.3155012052146039</v>
      </c>
      <c r="AT65" s="297">
        <v>0.003</v>
      </c>
      <c r="AU65" s="305"/>
      <c r="AV65" s="304">
        <f>AW65*1000/(AX73*1.732*AV77)</f>
        <v>0.39852783816581555</v>
      </c>
      <c r="AW65" s="297">
        <v>0.004</v>
      </c>
      <c r="AX65" s="305"/>
      <c r="AY65" s="304">
        <f>AZ65*1000/(BA73*1.732*AY77)</f>
        <v>0.42297963776023817</v>
      </c>
      <c r="AZ65" s="297">
        <v>0.004</v>
      </c>
      <c r="BA65" s="306"/>
      <c r="BB65" s="304">
        <f>BC65*1000/(BD73*1.732*BB77)</f>
        <v>0.42767941151312977</v>
      </c>
      <c r="BC65" s="297">
        <v>0.004</v>
      </c>
      <c r="BD65" s="305"/>
      <c r="BE65" s="304">
        <f>BF65*1000/(BG73*1.732*BE77)</f>
        <v>0.42767941151312977</v>
      </c>
      <c r="BF65" s="297">
        <v>0.004</v>
      </c>
      <c r="BG65" s="305"/>
      <c r="BH65" s="304">
        <f>BI65*1000/(BJ73*1.732*BH77)</f>
        <v>0.4324847981593447</v>
      </c>
      <c r="BI65" s="297">
        <v>0.004</v>
      </c>
      <c r="BJ65" s="305"/>
      <c r="BK65" s="304">
        <f>BL65*1000/(BM73*1.732*BK77)</f>
        <v>0.4206682736194719</v>
      </c>
      <c r="BL65" s="297">
        <v>0.004</v>
      </c>
      <c r="BM65" s="306"/>
      <c r="BN65" s="304">
        <f>BO65*1000/(BP73*1.732*BN77)</f>
        <v>0.42767941151312977</v>
      </c>
      <c r="BO65" s="297">
        <v>0.004</v>
      </c>
      <c r="BP65" s="305"/>
      <c r="BQ65" s="304">
        <f>BR65*1000/(BS73*1.732*BQ77)</f>
        <v>0.5345992643914121</v>
      </c>
      <c r="BR65" s="297">
        <v>0.005</v>
      </c>
      <c r="BS65" s="305"/>
      <c r="BT65" s="304">
        <f>BU65*1000/(BV73*1.732*BT77)</f>
        <v>0.5345992643914121</v>
      </c>
      <c r="BU65" s="297">
        <v>0.005</v>
      </c>
      <c r="BV65" s="305"/>
      <c r="BW65" s="304">
        <f>BX65*1000/(BY73*1.732*BW77)</f>
        <v>0.5345992643914121</v>
      </c>
      <c r="BX65" s="297">
        <v>0.005</v>
      </c>
      <c r="BY65" s="306"/>
      <c r="BZ65" s="304">
        <f>CA65*1000/(CB73*1.732*BZ77)</f>
        <v>0.41724820635427295</v>
      </c>
      <c r="CA65" s="297">
        <v>0.004</v>
      </c>
      <c r="CB65" s="305"/>
      <c r="CC65" s="381">
        <f t="shared" si="1"/>
        <v>0.12700000000000006</v>
      </c>
    </row>
    <row r="66" spans="1:81" ht="12.75" customHeight="1">
      <c r="A66" s="440"/>
      <c r="B66" s="398"/>
      <c r="C66" s="230" t="s">
        <v>90</v>
      </c>
      <c r="D66" s="227"/>
      <c r="E66" s="229" t="s">
        <v>91</v>
      </c>
      <c r="F66" s="37"/>
      <c r="G66" s="24"/>
      <c r="H66" s="25"/>
      <c r="I66" s="304">
        <f>J66*1000/(K73*1.732*I77)</f>
        <v>0.6258723095314094</v>
      </c>
      <c r="J66" s="297">
        <v>0.006</v>
      </c>
      <c r="K66" s="305"/>
      <c r="L66" s="304">
        <f>M66*1000/(N73*1.732*L77)</f>
        <v>0.6208249521964787</v>
      </c>
      <c r="M66" s="297">
        <v>0.006</v>
      </c>
      <c r="N66" s="305"/>
      <c r="O66" s="304">
        <f>P66*1000/(Q73*1.732*O77)</f>
        <v>0.5215602579428412</v>
      </c>
      <c r="P66" s="297">
        <v>0.005</v>
      </c>
      <c r="Q66" s="306"/>
      <c r="R66" s="304">
        <f>S66*1000/(T73*1.732*R77)</f>
        <v>0.5200569316724241</v>
      </c>
      <c r="S66" s="297">
        <v>0.005</v>
      </c>
      <c r="T66" s="305"/>
      <c r="U66" s="304">
        <f>V66*1000/(W73*1.732*U77)</f>
        <v>0.6240683180069089</v>
      </c>
      <c r="V66" s="297">
        <v>0.006</v>
      </c>
      <c r="W66" s="305"/>
      <c r="X66" s="304">
        <f>Y66*1000/(Z73*1.732*X77)</f>
        <v>0.5258353420243399</v>
      </c>
      <c r="Y66" s="297">
        <v>0.005</v>
      </c>
      <c r="Z66" s="305"/>
      <c r="AA66" s="304">
        <f>AB66*1000/(AC73*1.732*AA77)</f>
        <v>0.42297963776023817</v>
      </c>
      <c r="AB66" s="297">
        <v>0.004</v>
      </c>
      <c r="AC66" s="306"/>
      <c r="AD66" s="304">
        <f>AE66*1000/(AF73*1.732*AD77)</f>
        <v>0.5200569316724241</v>
      </c>
      <c r="AE66" s="297">
        <v>0.005</v>
      </c>
      <c r="AF66" s="305"/>
      <c r="AG66" s="304">
        <f>AH66*1000/(AI73*1.732*AG77)</f>
        <v>0.42767941151312977</v>
      </c>
      <c r="AH66" s="297">
        <v>0.004</v>
      </c>
      <c r="AI66" s="305"/>
      <c r="AJ66" s="304">
        <f>AK66*1000/(AL73*1.732*AJ77)</f>
        <v>0.42767941151312977</v>
      </c>
      <c r="AK66" s="297">
        <v>0.004</v>
      </c>
      <c r="AL66" s="305"/>
      <c r="AM66" s="304">
        <f>AN66*1000/(AO73*1.732*AM77)</f>
        <v>0.39852783816581555</v>
      </c>
      <c r="AN66" s="297">
        <v>0.004</v>
      </c>
      <c r="AO66" s="306"/>
      <c r="AP66" s="304">
        <f>AQ66*1000/(AR73*1.732*AP77)</f>
        <v>0.4206682736194719</v>
      </c>
      <c r="AQ66" s="297">
        <v>0.004</v>
      </c>
      <c r="AR66" s="305"/>
      <c r="AS66" s="304">
        <f>AT66*1000/(AU73*1.732*AS77)</f>
        <v>0.4206682736194719</v>
      </c>
      <c r="AT66" s="297">
        <v>0.004</v>
      </c>
      <c r="AU66" s="305"/>
      <c r="AV66" s="304">
        <f>AW66*1000/(AX73*1.732*AV77)</f>
        <v>0.39852783816581555</v>
      </c>
      <c r="AW66" s="297">
        <v>0.004</v>
      </c>
      <c r="AX66" s="305"/>
      <c r="AY66" s="304">
        <f>AZ66*1000/(BA73*1.732*AY77)</f>
        <v>0.42297963776023817</v>
      </c>
      <c r="AZ66" s="297">
        <v>0.004</v>
      </c>
      <c r="BA66" s="306"/>
      <c r="BB66" s="304">
        <f>BC66*1000/(BD73*1.732*BB77)</f>
        <v>0.42767941151312977</v>
      </c>
      <c r="BC66" s="297">
        <v>0.004</v>
      </c>
      <c r="BD66" s="305"/>
      <c r="BE66" s="304">
        <f>BF66*1000/(BG73*1.732*BE77)</f>
        <v>0.42767941151312977</v>
      </c>
      <c r="BF66" s="297">
        <v>0.004</v>
      </c>
      <c r="BG66" s="305"/>
      <c r="BH66" s="304">
        <f>BI66*1000/(BJ73*1.732*BH77)</f>
        <v>0.4324847981593447</v>
      </c>
      <c r="BI66" s="297">
        <v>0.004</v>
      </c>
      <c r="BJ66" s="305"/>
      <c r="BK66" s="304">
        <f>BL66*1000/(BM73*1.732*BK77)</f>
        <v>0.4206682736194719</v>
      </c>
      <c r="BL66" s="297">
        <v>0.004</v>
      </c>
      <c r="BM66" s="306"/>
      <c r="BN66" s="304">
        <f>BO66*1000/(BP73*1.732*BN77)</f>
        <v>0.42767941151312977</v>
      </c>
      <c r="BO66" s="297">
        <v>0.004</v>
      </c>
      <c r="BP66" s="305"/>
      <c r="BQ66" s="304">
        <f>BR66*1000/(BS73*1.732*BQ77)</f>
        <v>0.3207595586348473</v>
      </c>
      <c r="BR66" s="297">
        <v>0.003</v>
      </c>
      <c r="BS66" s="305"/>
      <c r="BT66" s="304">
        <f>BU66*1000/(BV73*1.732*BT77)</f>
        <v>0.42767941151312977</v>
      </c>
      <c r="BU66" s="297">
        <v>0.004</v>
      </c>
      <c r="BV66" s="305"/>
      <c r="BW66" s="304">
        <f>BX66*1000/(BY73*1.732*BW77)</f>
        <v>0.42767941151312977</v>
      </c>
      <c r="BX66" s="297">
        <v>0.004</v>
      </c>
      <c r="BY66" s="306"/>
      <c r="BZ66" s="304">
        <f>CA66*1000/(CB73*1.732*BZ77)</f>
        <v>0.41724820635427295</v>
      </c>
      <c r="CA66" s="297">
        <v>0.004</v>
      </c>
      <c r="CB66" s="305"/>
      <c r="CC66" s="381">
        <f t="shared" si="1"/>
        <v>0.10500000000000005</v>
      </c>
    </row>
    <row r="67" spans="1:81" ht="12.75" customHeight="1">
      <c r="A67" s="440"/>
      <c r="B67" s="398"/>
      <c r="C67" s="393" t="s">
        <v>142</v>
      </c>
      <c r="D67" s="394"/>
      <c r="E67" s="231" t="s">
        <v>263</v>
      </c>
      <c r="F67" s="38"/>
      <c r="G67" s="10"/>
      <c r="H67" s="12"/>
      <c r="I67" s="304">
        <f>J67*1000/(K73*1.732*I77)</f>
        <v>352.15748616300635</v>
      </c>
      <c r="J67" s="292">
        <v>3.376</v>
      </c>
      <c r="K67" s="313"/>
      <c r="L67" s="304">
        <f>M67*1000/(N73*1.732*L77)</f>
        <v>349.3175064358853</v>
      </c>
      <c r="M67" s="292">
        <v>3.376</v>
      </c>
      <c r="N67" s="313"/>
      <c r="O67" s="304">
        <f>P67*1000/(Q73*1.732*O77)</f>
        <v>351.0100535955321</v>
      </c>
      <c r="P67" s="292">
        <v>3.365</v>
      </c>
      <c r="Q67" s="314"/>
      <c r="R67" s="304">
        <f>S67*1000/(T73*1.732*R77)</f>
        <v>350.31034917454485</v>
      </c>
      <c r="S67" s="292">
        <v>3.368</v>
      </c>
      <c r="T67" s="313"/>
      <c r="U67" s="304">
        <f>V67*1000/(W73*1.732*U77)</f>
        <v>349.478258083869</v>
      </c>
      <c r="V67" s="292">
        <v>3.36</v>
      </c>
      <c r="W67" s="313"/>
      <c r="X67" s="304">
        <f>Y67*1000/(Z73*1.732*X77)</f>
        <v>354.20268638759535</v>
      </c>
      <c r="Y67" s="292">
        <v>3.368</v>
      </c>
      <c r="Z67" s="313"/>
      <c r="AA67" s="304">
        <f>AB67*1000/(AC73*1.732*AA77)</f>
        <v>355.8316202658004</v>
      </c>
      <c r="AB67" s="292">
        <v>3.365</v>
      </c>
      <c r="AC67" s="314"/>
      <c r="AD67" s="304">
        <f>AE67*1000/(AF73*1.732*AD77)</f>
        <v>349.89430362920695</v>
      </c>
      <c r="AE67" s="292">
        <v>3.364</v>
      </c>
      <c r="AF67" s="313"/>
      <c r="AG67" s="304">
        <f>AH67*1000/(AI73*1.732*AG77)</f>
        <v>358.71610640663755</v>
      </c>
      <c r="AH67" s="292">
        <v>3.355</v>
      </c>
      <c r="AI67" s="313"/>
      <c r="AJ67" s="304">
        <f>AK67*1000/(AL73*1.732*AJ77)</f>
        <v>357.3261483192199</v>
      </c>
      <c r="AK67" s="292">
        <v>3.342</v>
      </c>
      <c r="AL67" s="313"/>
      <c r="AM67" s="304">
        <f>AN67*1000/(AO73*1.732*AM77)</f>
        <v>332.27258507074873</v>
      </c>
      <c r="AN67" s="292">
        <v>3.335</v>
      </c>
      <c r="AO67" s="314"/>
      <c r="AP67" s="304">
        <f>AQ67*1000/(AR73*1.732*AP77)</f>
        <v>349.680502446186</v>
      </c>
      <c r="AQ67" s="292">
        <v>3.325</v>
      </c>
      <c r="AR67" s="313"/>
      <c r="AS67" s="304">
        <f>AT67*1000/(AU73*1.732*AS77)</f>
        <v>349.57533537778113</v>
      </c>
      <c r="AT67" s="292">
        <v>3.324</v>
      </c>
      <c r="AU67" s="313"/>
      <c r="AV67" s="304">
        <f>AW67*1000/(AX73*1.732*AV77)</f>
        <v>331.17663351579273</v>
      </c>
      <c r="AW67" s="292">
        <v>3.324</v>
      </c>
      <c r="AX67" s="313"/>
      <c r="AY67" s="304">
        <f>AZ67*1000/(BA73*1.732*AY77)</f>
        <v>352.3420382542784</v>
      </c>
      <c r="AZ67" s="292">
        <v>3.332</v>
      </c>
      <c r="BA67" s="314"/>
      <c r="BB67" s="304">
        <f>BC67*1000/(BD73*1.732*BB77)</f>
        <v>359.46454537678557</v>
      </c>
      <c r="BC67" s="292">
        <v>3.362</v>
      </c>
      <c r="BD67" s="313"/>
      <c r="BE67" s="304">
        <f>BF67*1000/(BG73*1.732*BE77)</f>
        <v>362.5652211102557</v>
      </c>
      <c r="BF67" s="292">
        <v>3.391</v>
      </c>
      <c r="BG67" s="313"/>
      <c r="BH67" s="304">
        <f>BI67*1000/(BJ73*1.732*BH77)</f>
        <v>366.314624040965</v>
      </c>
      <c r="BI67" s="292">
        <v>3.388</v>
      </c>
      <c r="BJ67" s="313"/>
      <c r="BK67" s="304">
        <f>BL67*1000/(BM73*1.732*BK77)</f>
        <v>356.09569361888293</v>
      </c>
      <c r="BL67" s="292">
        <v>3.386</v>
      </c>
      <c r="BM67" s="314"/>
      <c r="BN67" s="304">
        <f>BO67*1000/(BP73*1.732*BN77)</f>
        <v>360.9614233170815</v>
      </c>
      <c r="BO67" s="292">
        <v>3.376</v>
      </c>
      <c r="BP67" s="313"/>
      <c r="BQ67" s="304">
        <f>BR67*1000/(BS73*1.732*BQ77)</f>
        <v>359.8922247882987</v>
      </c>
      <c r="BR67" s="292">
        <v>3.366</v>
      </c>
      <c r="BS67" s="313"/>
      <c r="BT67" s="304">
        <f>BU67*1000/(BV73*1.732*BT77)</f>
        <v>359.7853049354204</v>
      </c>
      <c r="BU67" s="292">
        <v>3.365</v>
      </c>
      <c r="BV67" s="313"/>
      <c r="BW67" s="304">
        <f>BX67*1000/(BY73*1.732*BW77)</f>
        <v>359.6783850825421</v>
      </c>
      <c r="BX67" s="292">
        <v>3.364</v>
      </c>
      <c r="BY67" s="314"/>
      <c r="BZ67" s="304">
        <f>CA67*1000/(CB73*1.732*BZ77)</f>
        <v>350.9057415439435</v>
      </c>
      <c r="CA67" s="292">
        <v>3.364</v>
      </c>
      <c r="CB67" s="313"/>
      <c r="CC67" s="381">
        <f t="shared" si="1"/>
        <v>80.641</v>
      </c>
    </row>
    <row r="68" spans="1:81" ht="12.75" customHeight="1" thickBot="1">
      <c r="A68" s="440"/>
      <c r="B68" s="398"/>
      <c r="C68" s="445" t="s">
        <v>137</v>
      </c>
      <c r="D68" s="446"/>
      <c r="E68" s="46"/>
      <c r="F68" s="42"/>
      <c r="G68" s="29"/>
      <c r="H68" s="30"/>
      <c r="I68" s="315">
        <f>SUM(I58:I67)</f>
        <v>877.6816020662131</v>
      </c>
      <c r="J68" s="316">
        <f>SUM(J58:J67)</f>
        <v>8.414</v>
      </c>
      <c r="K68" s="317"/>
      <c r="L68" s="318">
        <f>SUM(L58:L67)</f>
        <v>859.4286754906587</v>
      </c>
      <c r="M68" s="316">
        <f>SUM(M58:M67)</f>
        <v>8.306000000000001</v>
      </c>
      <c r="N68" s="317"/>
      <c r="O68" s="319">
        <f>SUM(O58:O67)</f>
        <v>862.6606666374593</v>
      </c>
      <c r="P68" s="316">
        <f>SUM(P58:P67)</f>
        <v>8.27</v>
      </c>
      <c r="Q68" s="320"/>
      <c r="R68" s="315">
        <f>SUM(R58:R67)</f>
        <v>859.2380625091791</v>
      </c>
      <c r="S68" s="316">
        <f>SUM(S58:S67)</f>
        <v>8.261</v>
      </c>
      <c r="T68" s="321"/>
      <c r="U68" s="315">
        <f>SUM(U58:U67)</f>
        <v>858.9260283501756</v>
      </c>
      <c r="V68" s="316">
        <f>SUM(V58:V67)</f>
        <v>8.258</v>
      </c>
      <c r="W68" s="317"/>
      <c r="X68" s="318">
        <f>SUM(X58:X67)</f>
        <v>864.6836364248245</v>
      </c>
      <c r="Y68" s="316">
        <f>SUM(Y58:Y67)</f>
        <v>8.222</v>
      </c>
      <c r="Z68" s="317"/>
      <c r="AA68" s="319">
        <f>SUM(AA58:AA67)</f>
        <v>863.6186753969664</v>
      </c>
      <c r="AB68" s="316">
        <f>SUM(AB58:AB67)</f>
        <v>8.166999999999998</v>
      </c>
      <c r="AC68" s="320"/>
      <c r="AD68" s="315">
        <f>SUM(AD58:AD67)</f>
        <v>901.8827309063179</v>
      </c>
      <c r="AE68" s="316">
        <f>SUM(AE58:AE67)</f>
        <v>8.671</v>
      </c>
      <c r="AF68" s="321"/>
      <c r="AG68" s="315">
        <f>SUM(AG58:AG67)</f>
        <v>989.0086391241126</v>
      </c>
      <c r="AH68" s="316">
        <f>SUM(AH58:AH67)</f>
        <v>9.249999999999998</v>
      </c>
      <c r="AI68" s="317"/>
      <c r="AJ68" s="318">
        <f>SUM(AJ58:AJ67)</f>
        <v>1028.2482251304423</v>
      </c>
      <c r="AK68" s="316">
        <f>SUM(AK58:AK67)</f>
        <v>9.617</v>
      </c>
      <c r="AL68" s="317"/>
      <c r="AM68" s="319">
        <f>SUM(AM58:AM67)</f>
        <v>925.879800018731</v>
      </c>
      <c r="AN68" s="316">
        <f>SUM(AN58:AN67)</f>
        <v>9.293</v>
      </c>
      <c r="AO68" s="320"/>
      <c r="AP68" s="315">
        <f>SUM(AP58:AP67)</f>
        <v>926.8373738521015</v>
      </c>
      <c r="AQ68" s="316">
        <f>SUM(AQ58:AQ67)</f>
        <v>8.812999999999999</v>
      </c>
      <c r="AR68" s="321"/>
      <c r="AS68" s="315">
        <f>SUM(AS58:AS67)</f>
        <v>943.8744389336899</v>
      </c>
      <c r="AT68" s="316">
        <f>SUM(AT58:AT67)</f>
        <v>8.974999999999998</v>
      </c>
      <c r="AU68" s="317"/>
      <c r="AV68" s="318">
        <f>SUM(AV58:AV67)</f>
        <v>880.4476264678281</v>
      </c>
      <c r="AW68" s="316">
        <f>SUM(AW58:AW67)</f>
        <v>8.837</v>
      </c>
      <c r="AX68" s="317"/>
      <c r="AY68" s="319">
        <f>SUM(AY58:AY67)</f>
        <v>928.651794702603</v>
      </c>
      <c r="AZ68" s="316">
        <f>SUM(AZ58:AZ67)</f>
        <v>8.781999999999998</v>
      </c>
      <c r="BA68" s="320"/>
      <c r="BB68" s="315">
        <f>SUM(BB58:BB67)</f>
        <v>928.1712428363701</v>
      </c>
      <c r="BC68" s="316">
        <f>SUM(BC58:BC67)</f>
        <v>8.681</v>
      </c>
      <c r="BD68" s="321"/>
      <c r="BE68" s="315">
        <f>SUM(BE58:BE67)</f>
        <v>891.4977332991191</v>
      </c>
      <c r="BF68" s="316">
        <f>SUM(BF58:BF67)</f>
        <v>8.337999999999997</v>
      </c>
      <c r="BG68" s="317"/>
      <c r="BH68" s="318">
        <f>SUM(BH58:BH67)</f>
        <v>918.597711290448</v>
      </c>
      <c r="BI68" s="316">
        <f>SUM(BI58:BI67)</f>
        <v>8.495999999999999</v>
      </c>
      <c r="BJ68" s="317"/>
      <c r="BK68" s="319">
        <f>SUM(BK58:BK67)</f>
        <v>901.2817762297186</v>
      </c>
      <c r="BL68" s="316">
        <f>SUM(BL58:BL67)</f>
        <v>8.57</v>
      </c>
      <c r="BM68" s="320"/>
      <c r="BN68" s="315">
        <f>SUM(BN58:BN67)</f>
        <v>898.3406038833291</v>
      </c>
      <c r="BO68" s="316">
        <f>SUM(BO58:BO67)</f>
        <v>8.402</v>
      </c>
      <c r="BP68" s="321"/>
      <c r="BQ68" s="315">
        <f>SUM(BQ58:BQ67)</f>
        <v>903.2589171157299</v>
      </c>
      <c r="BR68" s="316">
        <f>SUM(BR58:BR67)</f>
        <v>8.447999999999999</v>
      </c>
      <c r="BS68" s="317"/>
      <c r="BT68" s="318">
        <f>SUM(BT58:BT67)</f>
        <v>920.4730134291336</v>
      </c>
      <c r="BU68" s="316">
        <f>SUM(BU58:BU67)</f>
        <v>8.608999999999998</v>
      </c>
      <c r="BV68" s="317"/>
      <c r="BW68" s="319">
        <f>SUM(BW58:BW67)</f>
        <v>914.0578222564366</v>
      </c>
      <c r="BX68" s="316">
        <f>SUM(BX58:BX67)</f>
        <v>8.549</v>
      </c>
      <c r="BY68" s="320"/>
      <c r="BZ68" s="315">
        <f>SUM(BZ58:BZ67)</f>
        <v>883.2101408004073</v>
      </c>
      <c r="CA68" s="316">
        <f>SUM(CA58:CA67)</f>
        <v>8.466999999999999</v>
      </c>
      <c r="CB68" s="321"/>
      <c r="CC68" s="382">
        <f t="shared" si="1"/>
        <v>206.69600000000003</v>
      </c>
    </row>
    <row r="69" spans="1:80" ht="13.5" customHeight="1">
      <c r="A69" s="440"/>
      <c r="B69" s="407" t="s">
        <v>92</v>
      </c>
      <c r="C69" s="408"/>
      <c r="D69" s="409"/>
      <c r="E69" s="451" t="s">
        <v>12</v>
      </c>
      <c r="F69" s="452"/>
      <c r="G69" s="452"/>
      <c r="H69" s="452"/>
      <c r="I69" s="322"/>
      <c r="J69" s="323"/>
      <c r="K69" s="324"/>
      <c r="L69" s="322"/>
      <c r="M69" s="325"/>
      <c r="N69" s="324"/>
      <c r="O69" s="322"/>
      <c r="P69" s="325"/>
      <c r="Q69" s="324"/>
      <c r="R69" s="322"/>
      <c r="S69" s="325"/>
      <c r="T69" s="326"/>
      <c r="U69" s="322"/>
      <c r="V69" s="323"/>
      <c r="W69" s="324"/>
      <c r="X69" s="322"/>
      <c r="Y69" s="325"/>
      <c r="Z69" s="324"/>
      <c r="AA69" s="322"/>
      <c r="AB69" s="325"/>
      <c r="AC69" s="324"/>
      <c r="AD69" s="322"/>
      <c r="AE69" s="325"/>
      <c r="AF69" s="326"/>
      <c r="AG69" s="322"/>
      <c r="AH69" s="323"/>
      <c r="AI69" s="324"/>
      <c r="AJ69" s="322"/>
      <c r="AK69" s="325"/>
      <c r="AL69" s="324"/>
      <c r="AM69" s="322"/>
      <c r="AN69" s="325"/>
      <c r="AO69" s="324"/>
      <c r="AP69" s="322"/>
      <c r="AQ69" s="325"/>
      <c r="AR69" s="326"/>
      <c r="AS69" s="322"/>
      <c r="AT69" s="323"/>
      <c r="AU69" s="324"/>
      <c r="AV69" s="322"/>
      <c r="AW69" s="325"/>
      <c r="AX69" s="324"/>
      <c r="AY69" s="322"/>
      <c r="AZ69" s="325"/>
      <c r="BA69" s="324"/>
      <c r="BB69" s="322"/>
      <c r="BC69" s="325"/>
      <c r="BD69" s="326"/>
      <c r="BE69" s="322"/>
      <c r="BF69" s="323"/>
      <c r="BG69" s="324"/>
      <c r="BH69" s="322"/>
      <c r="BI69" s="325"/>
      <c r="BJ69" s="324"/>
      <c r="BK69" s="322"/>
      <c r="BL69" s="325"/>
      <c r="BM69" s="324"/>
      <c r="BN69" s="322"/>
      <c r="BO69" s="325"/>
      <c r="BP69" s="326"/>
      <c r="BQ69" s="322"/>
      <c r="BR69" s="323"/>
      <c r="BS69" s="324"/>
      <c r="BT69" s="322"/>
      <c r="BU69" s="325"/>
      <c r="BV69" s="324"/>
      <c r="BW69" s="322"/>
      <c r="BX69" s="325"/>
      <c r="BY69" s="324"/>
      <c r="BZ69" s="322"/>
      <c r="CA69" s="325"/>
      <c r="CB69" s="326"/>
    </row>
    <row r="70" spans="1:80" ht="14.25" customHeight="1" thickBot="1">
      <c r="A70" s="440"/>
      <c r="B70" s="301" t="s">
        <v>93</v>
      </c>
      <c r="C70" s="302"/>
      <c r="D70" s="447"/>
      <c r="E70" s="283" t="s">
        <v>94</v>
      </c>
      <c r="F70" s="284"/>
      <c r="G70" s="284"/>
      <c r="H70" s="284"/>
      <c r="I70" s="327"/>
      <c r="J70" s="328"/>
      <c r="K70" s="329"/>
      <c r="L70" s="327"/>
      <c r="M70" s="328"/>
      <c r="N70" s="329"/>
      <c r="O70" s="327"/>
      <c r="P70" s="328"/>
      <c r="Q70" s="329"/>
      <c r="R70" s="327"/>
      <c r="S70" s="328"/>
      <c r="T70" s="330"/>
      <c r="U70" s="327"/>
      <c r="V70" s="328"/>
      <c r="W70" s="329"/>
      <c r="X70" s="327"/>
      <c r="Y70" s="328"/>
      <c r="Z70" s="329"/>
      <c r="AA70" s="327"/>
      <c r="AB70" s="328"/>
      <c r="AC70" s="329"/>
      <c r="AD70" s="327"/>
      <c r="AE70" s="328"/>
      <c r="AF70" s="330"/>
      <c r="AG70" s="327"/>
      <c r="AH70" s="328"/>
      <c r="AI70" s="329"/>
      <c r="AJ70" s="327"/>
      <c r="AK70" s="328"/>
      <c r="AL70" s="329"/>
      <c r="AM70" s="327"/>
      <c r="AN70" s="328"/>
      <c r="AO70" s="329"/>
      <c r="AP70" s="327"/>
      <c r="AQ70" s="328"/>
      <c r="AR70" s="330"/>
      <c r="AS70" s="327"/>
      <c r="AT70" s="328"/>
      <c r="AU70" s="329"/>
      <c r="AV70" s="327"/>
      <c r="AW70" s="328"/>
      <c r="AX70" s="329"/>
      <c r="AY70" s="327"/>
      <c r="AZ70" s="328"/>
      <c r="BA70" s="329"/>
      <c r="BB70" s="327"/>
      <c r="BC70" s="328"/>
      <c r="BD70" s="330"/>
      <c r="BE70" s="327"/>
      <c r="BF70" s="328"/>
      <c r="BG70" s="329"/>
      <c r="BH70" s="327"/>
      <c r="BI70" s="328"/>
      <c r="BJ70" s="329"/>
      <c r="BK70" s="327"/>
      <c r="BL70" s="328"/>
      <c r="BM70" s="329"/>
      <c r="BN70" s="327"/>
      <c r="BO70" s="328"/>
      <c r="BP70" s="330"/>
      <c r="BQ70" s="327"/>
      <c r="BR70" s="328"/>
      <c r="BS70" s="329"/>
      <c r="BT70" s="327"/>
      <c r="BU70" s="328"/>
      <c r="BV70" s="329"/>
      <c r="BW70" s="327"/>
      <c r="BX70" s="328"/>
      <c r="BY70" s="329"/>
      <c r="BZ70" s="327"/>
      <c r="CA70" s="328"/>
      <c r="CB70" s="330"/>
    </row>
    <row r="71" spans="1:80" ht="12.75" customHeight="1">
      <c r="A71" s="440"/>
      <c r="B71" s="407" t="s">
        <v>95</v>
      </c>
      <c r="C71" s="448"/>
      <c r="D71" s="33" t="s">
        <v>10</v>
      </c>
      <c r="E71" s="400"/>
      <c r="F71" s="401"/>
      <c r="G71" s="401"/>
      <c r="H71" s="303"/>
      <c r="I71" s="331"/>
      <c r="J71" s="332"/>
      <c r="K71" s="333"/>
      <c r="L71" s="331"/>
      <c r="M71" s="332"/>
      <c r="N71" s="334"/>
      <c r="O71" s="331"/>
      <c r="P71" s="332"/>
      <c r="Q71" s="334"/>
      <c r="R71" s="331"/>
      <c r="S71" s="333"/>
      <c r="T71" s="334"/>
      <c r="U71" s="331"/>
      <c r="V71" s="332"/>
      <c r="W71" s="333"/>
      <c r="X71" s="331"/>
      <c r="Y71" s="332"/>
      <c r="Z71" s="334"/>
      <c r="AA71" s="331"/>
      <c r="AB71" s="332"/>
      <c r="AC71" s="334"/>
      <c r="AD71" s="331"/>
      <c r="AE71" s="333"/>
      <c r="AF71" s="334"/>
      <c r="AG71" s="331"/>
      <c r="AH71" s="332"/>
      <c r="AI71" s="333"/>
      <c r="AJ71" s="331"/>
      <c r="AK71" s="332"/>
      <c r="AL71" s="335"/>
      <c r="AM71" s="336"/>
      <c r="AN71" s="337"/>
      <c r="AO71" s="335"/>
      <c r="AP71" s="331"/>
      <c r="AQ71" s="333"/>
      <c r="AR71" s="334"/>
      <c r="AS71" s="331"/>
      <c r="AT71" s="332"/>
      <c r="AU71" s="333"/>
      <c r="AV71" s="331"/>
      <c r="AW71" s="332"/>
      <c r="AX71" s="334"/>
      <c r="AY71" s="331"/>
      <c r="AZ71" s="332"/>
      <c r="BA71" s="334"/>
      <c r="BB71" s="331"/>
      <c r="BC71" s="333"/>
      <c r="BD71" s="334"/>
      <c r="BE71" s="331"/>
      <c r="BF71" s="332"/>
      <c r="BG71" s="333"/>
      <c r="BH71" s="331"/>
      <c r="BI71" s="332"/>
      <c r="BJ71" s="334"/>
      <c r="BK71" s="331"/>
      <c r="BL71" s="332"/>
      <c r="BM71" s="334"/>
      <c r="BN71" s="331"/>
      <c r="BO71" s="333"/>
      <c r="BP71" s="334"/>
      <c r="BQ71" s="331"/>
      <c r="BR71" s="332"/>
      <c r="BS71" s="333"/>
      <c r="BT71" s="331"/>
      <c r="BU71" s="332"/>
      <c r="BV71" s="334"/>
      <c r="BW71" s="331"/>
      <c r="BX71" s="332"/>
      <c r="BY71" s="334"/>
      <c r="BZ71" s="331"/>
      <c r="CA71" s="333"/>
      <c r="CB71" s="334"/>
    </row>
    <row r="72" spans="1:80" ht="14.25" customHeight="1">
      <c r="A72" s="440"/>
      <c r="B72" s="442"/>
      <c r="C72" s="449"/>
      <c r="D72" s="36" t="s">
        <v>23</v>
      </c>
      <c r="E72" s="402" t="s">
        <v>129</v>
      </c>
      <c r="F72" s="390"/>
      <c r="G72" s="390"/>
      <c r="H72" s="403"/>
      <c r="I72" s="338">
        <v>6.3</v>
      </c>
      <c r="J72" s="339"/>
      <c r="K72" s="340">
        <v>6.25</v>
      </c>
      <c r="L72" s="338">
        <v>6.3</v>
      </c>
      <c r="M72" s="339"/>
      <c r="N72" s="341">
        <v>6.25</v>
      </c>
      <c r="O72" s="338">
        <v>6.3</v>
      </c>
      <c r="P72" s="339"/>
      <c r="Q72" s="341">
        <v>6.25</v>
      </c>
      <c r="R72" s="342">
        <v>6.3</v>
      </c>
      <c r="S72" s="339"/>
      <c r="T72" s="343">
        <v>6.15</v>
      </c>
      <c r="U72" s="338">
        <v>6.3</v>
      </c>
      <c r="V72" s="339"/>
      <c r="W72" s="340">
        <v>6.2</v>
      </c>
      <c r="X72" s="342">
        <v>6.25</v>
      </c>
      <c r="Y72" s="339"/>
      <c r="Z72" s="341">
        <v>6.15</v>
      </c>
      <c r="AA72" s="342">
        <v>6.25</v>
      </c>
      <c r="AB72" s="339"/>
      <c r="AC72" s="341">
        <v>6.1</v>
      </c>
      <c r="AD72" s="342">
        <v>6.25</v>
      </c>
      <c r="AE72" s="339"/>
      <c r="AF72" s="343">
        <v>6.1</v>
      </c>
      <c r="AG72" s="338">
        <v>6.2</v>
      </c>
      <c r="AH72" s="339"/>
      <c r="AI72" s="340">
        <v>6.15</v>
      </c>
      <c r="AJ72" s="342">
        <v>6.2</v>
      </c>
      <c r="AK72" s="339"/>
      <c r="AL72" s="344">
        <v>6.2</v>
      </c>
      <c r="AM72" s="345">
        <v>6.2</v>
      </c>
      <c r="AN72" s="344"/>
      <c r="AO72" s="346">
        <v>6</v>
      </c>
      <c r="AP72" s="342">
        <v>6.3</v>
      </c>
      <c r="AQ72" s="339"/>
      <c r="AR72" s="343">
        <v>6.2</v>
      </c>
      <c r="AS72" s="338">
        <v>6.3</v>
      </c>
      <c r="AT72" s="339"/>
      <c r="AU72" s="340">
        <v>6.2</v>
      </c>
      <c r="AV72" s="342">
        <v>6.3</v>
      </c>
      <c r="AW72" s="339"/>
      <c r="AX72" s="341">
        <v>6.15</v>
      </c>
      <c r="AY72" s="342">
        <v>6.3</v>
      </c>
      <c r="AZ72" s="339"/>
      <c r="BA72" s="341">
        <v>6.1</v>
      </c>
      <c r="BB72" s="342">
        <v>6.25</v>
      </c>
      <c r="BC72" s="339"/>
      <c r="BD72" s="343">
        <v>6.15</v>
      </c>
      <c r="BE72" s="338">
        <v>6.3</v>
      </c>
      <c r="BF72" s="339"/>
      <c r="BG72" s="340">
        <v>6.15</v>
      </c>
      <c r="BH72" s="342">
        <v>6.3</v>
      </c>
      <c r="BI72" s="339"/>
      <c r="BJ72" s="341">
        <v>6.15</v>
      </c>
      <c r="BK72" s="342">
        <v>6.3</v>
      </c>
      <c r="BL72" s="339"/>
      <c r="BM72" s="341">
        <v>6.2</v>
      </c>
      <c r="BN72" s="342">
        <v>6.2</v>
      </c>
      <c r="BO72" s="339"/>
      <c r="BP72" s="343">
        <v>6.1</v>
      </c>
      <c r="BQ72" s="338">
        <v>6.15</v>
      </c>
      <c r="BR72" s="339"/>
      <c r="BS72" s="340">
        <v>6.1</v>
      </c>
      <c r="BT72" s="342">
        <v>6.2</v>
      </c>
      <c r="BU72" s="339"/>
      <c r="BV72" s="341">
        <v>6.2</v>
      </c>
      <c r="BW72" s="342">
        <v>6.25</v>
      </c>
      <c r="BX72" s="339"/>
      <c r="BY72" s="341">
        <v>6.2</v>
      </c>
      <c r="BZ72" s="342">
        <v>6.3</v>
      </c>
      <c r="CA72" s="339"/>
      <c r="CB72" s="343">
        <v>6.25</v>
      </c>
    </row>
    <row r="73" spans="1:80" ht="14.25" customHeight="1" thickBot="1">
      <c r="A73" s="440"/>
      <c r="B73" s="410"/>
      <c r="C73" s="450"/>
      <c r="D73" s="30" t="s">
        <v>23</v>
      </c>
      <c r="E73" s="301" t="s">
        <v>133</v>
      </c>
      <c r="F73" s="302"/>
      <c r="G73" s="302"/>
      <c r="H73" s="447"/>
      <c r="I73" s="347">
        <v>6.25</v>
      </c>
      <c r="J73" s="348"/>
      <c r="K73" s="349">
        <v>6.15</v>
      </c>
      <c r="L73" s="350">
        <v>6.3</v>
      </c>
      <c r="M73" s="348"/>
      <c r="N73" s="351">
        <v>6.2</v>
      </c>
      <c r="O73" s="350">
        <v>6.3</v>
      </c>
      <c r="P73" s="348"/>
      <c r="Q73" s="351">
        <v>6.15</v>
      </c>
      <c r="R73" s="347">
        <v>6.25</v>
      </c>
      <c r="S73" s="348"/>
      <c r="T73" s="352">
        <v>6.1</v>
      </c>
      <c r="U73" s="350">
        <v>6.25</v>
      </c>
      <c r="V73" s="348"/>
      <c r="W73" s="349">
        <v>6.1</v>
      </c>
      <c r="X73" s="347">
        <v>6.2</v>
      </c>
      <c r="Y73" s="348"/>
      <c r="Z73" s="351">
        <v>6.1</v>
      </c>
      <c r="AA73" s="347">
        <v>6.2</v>
      </c>
      <c r="AB73" s="348"/>
      <c r="AC73" s="351">
        <v>6</v>
      </c>
      <c r="AD73" s="347">
        <v>6.2</v>
      </c>
      <c r="AE73" s="348"/>
      <c r="AF73" s="352">
        <v>6.1</v>
      </c>
      <c r="AG73" s="350">
        <v>6.2</v>
      </c>
      <c r="AH73" s="348"/>
      <c r="AI73" s="353">
        <v>6</v>
      </c>
      <c r="AJ73" s="347">
        <v>6.2</v>
      </c>
      <c r="AK73" s="348"/>
      <c r="AL73" s="354">
        <v>6</v>
      </c>
      <c r="AM73" s="355">
        <v>6.1</v>
      </c>
      <c r="AN73" s="354"/>
      <c r="AO73" s="356">
        <v>6.1</v>
      </c>
      <c r="AP73" s="347">
        <v>6.3</v>
      </c>
      <c r="AQ73" s="348"/>
      <c r="AR73" s="352">
        <v>6.1</v>
      </c>
      <c r="AS73" s="350">
        <v>6.25</v>
      </c>
      <c r="AT73" s="348"/>
      <c r="AU73" s="349">
        <v>6.1</v>
      </c>
      <c r="AV73" s="347">
        <v>6.2</v>
      </c>
      <c r="AW73" s="348"/>
      <c r="AX73" s="351">
        <v>6.1</v>
      </c>
      <c r="AY73" s="347">
        <v>6.2</v>
      </c>
      <c r="AZ73" s="348"/>
      <c r="BA73" s="351">
        <v>6</v>
      </c>
      <c r="BB73" s="347">
        <v>6.2</v>
      </c>
      <c r="BC73" s="348"/>
      <c r="BD73" s="352">
        <v>6</v>
      </c>
      <c r="BE73" s="350">
        <v>6.2</v>
      </c>
      <c r="BF73" s="348"/>
      <c r="BG73" s="349">
        <v>6</v>
      </c>
      <c r="BH73" s="347">
        <v>6.25</v>
      </c>
      <c r="BI73" s="348"/>
      <c r="BJ73" s="351">
        <v>6</v>
      </c>
      <c r="BK73" s="347">
        <v>6.25</v>
      </c>
      <c r="BL73" s="348"/>
      <c r="BM73" s="351">
        <v>6.1</v>
      </c>
      <c r="BN73" s="347">
        <v>6.2</v>
      </c>
      <c r="BO73" s="348"/>
      <c r="BP73" s="352">
        <v>6</v>
      </c>
      <c r="BQ73" s="350">
        <v>6.15</v>
      </c>
      <c r="BR73" s="348"/>
      <c r="BS73" s="349">
        <v>6</v>
      </c>
      <c r="BT73" s="347">
        <v>6.2</v>
      </c>
      <c r="BU73" s="348"/>
      <c r="BV73" s="351">
        <v>6</v>
      </c>
      <c r="BW73" s="347">
        <v>6.2</v>
      </c>
      <c r="BX73" s="348"/>
      <c r="BY73" s="351">
        <v>6</v>
      </c>
      <c r="BZ73" s="347">
        <v>6.3</v>
      </c>
      <c r="CA73" s="348"/>
      <c r="CB73" s="352">
        <v>6.15</v>
      </c>
    </row>
    <row r="74" spans="1:80" ht="14.25" customHeight="1">
      <c r="A74" s="440"/>
      <c r="B74" s="453" t="s">
        <v>96</v>
      </c>
      <c r="C74" s="454"/>
      <c r="D74" s="455"/>
      <c r="E74" s="451" t="s">
        <v>126</v>
      </c>
      <c r="F74" s="452"/>
      <c r="G74" s="452"/>
      <c r="H74" s="462"/>
      <c r="I74" s="419">
        <v>0.83</v>
      </c>
      <c r="J74" s="420"/>
      <c r="K74" s="421"/>
      <c r="L74" s="419">
        <v>0.83</v>
      </c>
      <c r="M74" s="420"/>
      <c r="N74" s="421"/>
      <c r="O74" s="419">
        <v>0.85</v>
      </c>
      <c r="P74" s="420"/>
      <c r="Q74" s="421"/>
      <c r="R74" s="419">
        <v>0.87</v>
      </c>
      <c r="S74" s="420"/>
      <c r="T74" s="421"/>
      <c r="U74" s="419">
        <v>0.87</v>
      </c>
      <c r="V74" s="420"/>
      <c r="W74" s="421"/>
      <c r="X74" s="419">
        <v>0.89</v>
      </c>
      <c r="Y74" s="420"/>
      <c r="Z74" s="421"/>
      <c r="AA74" s="419">
        <v>0.89</v>
      </c>
      <c r="AB74" s="420"/>
      <c r="AC74" s="421"/>
      <c r="AD74" s="419">
        <v>0.88</v>
      </c>
      <c r="AE74" s="420"/>
      <c r="AF74" s="421"/>
      <c r="AG74" s="419">
        <v>0.86</v>
      </c>
      <c r="AH74" s="420"/>
      <c r="AI74" s="421"/>
      <c r="AJ74" s="419">
        <v>0.81</v>
      </c>
      <c r="AK74" s="420"/>
      <c r="AL74" s="421"/>
      <c r="AM74" s="419">
        <v>0.85</v>
      </c>
      <c r="AN74" s="420"/>
      <c r="AO74" s="421"/>
      <c r="AP74" s="419">
        <v>0.81</v>
      </c>
      <c r="AQ74" s="420"/>
      <c r="AR74" s="421"/>
      <c r="AS74" s="419">
        <v>0.81</v>
      </c>
      <c r="AT74" s="420"/>
      <c r="AU74" s="421"/>
      <c r="AV74" s="419">
        <v>0.89</v>
      </c>
      <c r="AW74" s="420"/>
      <c r="AX74" s="421"/>
      <c r="AY74" s="419">
        <v>0.97</v>
      </c>
      <c r="AZ74" s="420"/>
      <c r="BA74" s="421"/>
      <c r="BB74" s="419">
        <v>0.93</v>
      </c>
      <c r="BC74" s="420"/>
      <c r="BD74" s="421"/>
      <c r="BE74" s="419">
        <v>0.92</v>
      </c>
      <c r="BF74" s="420"/>
      <c r="BG74" s="421"/>
      <c r="BH74" s="419">
        <v>0.93</v>
      </c>
      <c r="BI74" s="420"/>
      <c r="BJ74" s="421"/>
      <c r="BK74" s="419">
        <v>0.97</v>
      </c>
      <c r="BL74" s="420"/>
      <c r="BM74" s="421"/>
      <c r="BN74" s="419">
        <v>0.9</v>
      </c>
      <c r="BO74" s="420"/>
      <c r="BP74" s="421"/>
      <c r="BQ74" s="419">
        <v>0.89</v>
      </c>
      <c r="BR74" s="420"/>
      <c r="BS74" s="421"/>
      <c r="BT74" s="419">
        <v>0.88</v>
      </c>
      <c r="BU74" s="420"/>
      <c r="BV74" s="421"/>
      <c r="BW74" s="419">
        <v>0.86</v>
      </c>
      <c r="BX74" s="420"/>
      <c r="BY74" s="421"/>
      <c r="BZ74" s="419">
        <v>0.86</v>
      </c>
      <c r="CA74" s="420"/>
      <c r="CB74" s="421"/>
    </row>
    <row r="75" spans="1:80" ht="12.75" customHeight="1">
      <c r="A75" s="440"/>
      <c r="B75" s="456"/>
      <c r="C75" s="457"/>
      <c r="D75" s="458"/>
      <c r="E75" s="463" t="s">
        <v>132</v>
      </c>
      <c r="F75" s="464"/>
      <c r="G75" s="464"/>
      <c r="H75" s="465"/>
      <c r="I75" s="413">
        <v>0.94</v>
      </c>
      <c r="J75" s="414"/>
      <c r="K75" s="415"/>
      <c r="L75" s="413">
        <v>0.94</v>
      </c>
      <c r="M75" s="414"/>
      <c r="N75" s="415"/>
      <c r="O75" s="413">
        <v>0.94</v>
      </c>
      <c r="P75" s="414"/>
      <c r="Q75" s="415"/>
      <c r="R75" s="413">
        <v>0.95</v>
      </c>
      <c r="S75" s="414"/>
      <c r="T75" s="415"/>
      <c r="U75" s="413">
        <v>0.95</v>
      </c>
      <c r="V75" s="414"/>
      <c r="W75" s="415"/>
      <c r="X75" s="413">
        <v>0.95</v>
      </c>
      <c r="Y75" s="414"/>
      <c r="Z75" s="415"/>
      <c r="AA75" s="413">
        <v>0.95</v>
      </c>
      <c r="AB75" s="414"/>
      <c r="AC75" s="415"/>
      <c r="AD75" s="413">
        <v>0.95</v>
      </c>
      <c r="AE75" s="414"/>
      <c r="AF75" s="415"/>
      <c r="AG75" s="413">
        <v>0.95</v>
      </c>
      <c r="AH75" s="414"/>
      <c r="AI75" s="415"/>
      <c r="AJ75" s="413">
        <v>0.95</v>
      </c>
      <c r="AK75" s="414"/>
      <c r="AL75" s="415"/>
      <c r="AM75" s="413">
        <v>0.9</v>
      </c>
      <c r="AN75" s="414"/>
      <c r="AO75" s="415"/>
      <c r="AP75" s="413">
        <v>0.94</v>
      </c>
      <c r="AQ75" s="414"/>
      <c r="AR75" s="415"/>
      <c r="AS75" s="413">
        <v>0.94</v>
      </c>
      <c r="AT75" s="414"/>
      <c r="AU75" s="415"/>
      <c r="AV75" s="413">
        <v>0.94</v>
      </c>
      <c r="AW75" s="414"/>
      <c r="AX75" s="415"/>
      <c r="AY75" s="413">
        <v>0.94</v>
      </c>
      <c r="AZ75" s="414"/>
      <c r="BA75" s="415"/>
      <c r="BB75" s="413">
        <v>0.95</v>
      </c>
      <c r="BC75" s="414"/>
      <c r="BD75" s="415"/>
      <c r="BE75" s="413">
        <v>0.95</v>
      </c>
      <c r="BF75" s="414"/>
      <c r="BG75" s="415"/>
      <c r="BH75" s="413">
        <v>0.95</v>
      </c>
      <c r="BI75" s="414"/>
      <c r="BJ75" s="415"/>
      <c r="BK75" s="413">
        <v>0.95</v>
      </c>
      <c r="BL75" s="414"/>
      <c r="BM75" s="415"/>
      <c r="BN75" s="413">
        <v>0.95</v>
      </c>
      <c r="BO75" s="414"/>
      <c r="BP75" s="415"/>
      <c r="BQ75" s="413">
        <v>0.95</v>
      </c>
      <c r="BR75" s="414"/>
      <c r="BS75" s="415"/>
      <c r="BT75" s="413">
        <v>0.95</v>
      </c>
      <c r="BU75" s="414"/>
      <c r="BV75" s="415"/>
      <c r="BW75" s="413">
        <v>0.95</v>
      </c>
      <c r="BX75" s="414"/>
      <c r="BY75" s="415"/>
      <c r="BZ75" s="413">
        <v>0.95</v>
      </c>
      <c r="CA75" s="414"/>
      <c r="CB75" s="415"/>
    </row>
    <row r="76" spans="1:80" ht="12.75" customHeight="1">
      <c r="A76" s="440"/>
      <c r="B76" s="456"/>
      <c r="C76" s="457"/>
      <c r="D76" s="458"/>
      <c r="E76" s="463" t="s">
        <v>127</v>
      </c>
      <c r="F76" s="464"/>
      <c r="G76" s="464"/>
      <c r="H76" s="465"/>
      <c r="I76" s="413">
        <v>0.82</v>
      </c>
      <c r="J76" s="414"/>
      <c r="K76" s="415"/>
      <c r="L76" s="413">
        <v>0.84</v>
      </c>
      <c r="M76" s="414"/>
      <c r="N76" s="415"/>
      <c r="O76" s="413">
        <v>0.86</v>
      </c>
      <c r="P76" s="414"/>
      <c r="Q76" s="415"/>
      <c r="R76" s="413">
        <v>0.88</v>
      </c>
      <c r="S76" s="414"/>
      <c r="T76" s="415"/>
      <c r="U76" s="413">
        <v>0.87</v>
      </c>
      <c r="V76" s="414"/>
      <c r="W76" s="415"/>
      <c r="X76" s="413">
        <v>0.89</v>
      </c>
      <c r="Y76" s="414"/>
      <c r="Z76" s="415"/>
      <c r="AA76" s="413">
        <v>0.9</v>
      </c>
      <c r="AB76" s="414"/>
      <c r="AC76" s="415"/>
      <c r="AD76" s="413">
        <v>0.87</v>
      </c>
      <c r="AE76" s="414"/>
      <c r="AF76" s="415"/>
      <c r="AG76" s="413">
        <v>0.86</v>
      </c>
      <c r="AH76" s="414"/>
      <c r="AI76" s="415"/>
      <c r="AJ76" s="413">
        <v>0.94</v>
      </c>
      <c r="AK76" s="414"/>
      <c r="AL76" s="415"/>
      <c r="AM76" s="413">
        <v>0.93</v>
      </c>
      <c r="AN76" s="414"/>
      <c r="AO76" s="415"/>
      <c r="AP76" s="413">
        <v>0.86</v>
      </c>
      <c r="AQ76" s="414"/>
      <c r="AR76" s="415"/>
      <c r="AS76" s="413">
        <v>0.86</v>
      </c>
      <c r="AT76" s="414"/>
      <c r="AU76" s="415"/>
      <c r="AV76" s="413">
        <v>0.9</v>
      </c>
      <c r="AW76" s="414"/>
      <c r="AX76" s="415"/>
      <c r="AY76" s="413">
        <v>0.88</v>
      </c>
      <c r="AZ76" s="414"/>
      <c r="BA76" s="415"/>
      <c r="BB76" s="413">
        <v>0.9</v>
      </c>
      <c r="BC76" s="414"/>
      <c r="BD76" s="415"/>
      <c r="BE76" s="413">
        <v>0.9</v>
      </c>
      <c r="BF76" s="414"/>
      <c r="BG76" s="415"/>
      <c r="BH76" s="413">
        <v>0.91</v>
      </c>
      <c r="BI76" s="414"/>
      <c r="BJ76" s="415"/>
      <c r="BK76" s="413">
        <v>0.95</v>
      </c>
      <c r="BL76" s="414"/>
      <c r="BM76" s="415"/>
      <c r="BN76" s="413">
        <v>0.93</v>
      </c>
      <c r="BO76" s="414"/>
      <c r="BP76" s="415"/>
      <c r="BQ76" s="413">
        <v>0.9</v>
      </c>
      <c r="BR76" s="414"/>
      <c r="BS76" s="415"/>
      <c r="BT76" s="413">
        <v>0.88</v>
      </c>
      <c r="BU76" s="414"/>
      <c r="BV76" s="415"/>
      <c r="BW76" s="413">
        <v>0.88</v>
      </c>
      <c r="BX76" s="414"/>
      <c r="BY76" s="415"/>
      <c r="BZ76" s="413">
        <v>0.9</v>
      </c>
      <c r="CA76" s="414"/>
      <c r="CB76" s="415"/>
    </row>
    <row r="77" spans="1:80" ht="14.25" customHeight="1" thickBot="1">
      <c r="A77" s="440"/>
      <c r="B77" s="459"/>
      <c r="C77" s="460"/>
      <c r="D77" s="461"/>
      <c r="E77" s="283" t="s">
        <v>128</v>
      </c>
      <c r="F77" s="284"/>
      <c r="G77" s="284"/>
      <c r="H77" s="466"/>
      <c r="I77" s="416">
        <v>0.9</v>
      </c>
      <c r="J77" s="417"/>
      <c r="K77" s="418"/>
      <c r="L77" s="416">
        <v>0.9</v>
      </c>
      <c r="M77" s="417"/>
      <c r="N77" s="418"/>
      <c r="O77" s="416">
        <v>0.9</v>
      </c>
      <c r="P77" s="417"/>
      <c r="Q77" s="418"/>
      <c r="R77" s="416">
        <v>0.91</v>
      </c>
      <c r="S77" s="417"/>
      <c r="T77" s="418"/>
      <c r="U77" s="416">
        <v>0.91</v>
      </c>
      <c r="V77" s="417"/>
      <c r="W77" s="418"/>
      <c r="X77" s="416">
        <v>0.9</v>
      </c>
      <c r="Y77" s="417"/>
      <c r="Z77" s="418"/>
      <c r="AA77" s="416">
        <v>0.91</v>
      </c>
      <c r="AB77" s="417"/>
      <c r="AC77" s="418"/>
      <c r="AD77" s="416">
        <v>0.91</v>
      </c>
      <c r="AE77" s="417"/>
      <c r="AF77" s="418"/>
      <c r="AG77" s="416">
        <v>0.9</v>
      </c>
      <c r="AH77" s="417"/>
      <c r="AI77" s="418"/>
      <c r="AJ77" s="416">
        <v>0.9</v>
      </c>
      <c r="AK77" s="417"/>
      <c r="AL77" s="418"/>
      <c r="AM77" s="416">
        <v>0.95</v>
      </c>
      <c r="AN77" s="417"/>
      <c r="AO77" s="418"/>
      <c r="AP77" s="416">
        <v>0.9</v>
      </c>
      <c r="AQ77" s="417"/>
      <c r="AR77" s="418"/>
      <c r="AS77" s="416">
        <v>0.9</v>
      </c>
      <c r="AT77" s="417"/>
      <c r="AU77" s="418"/>
      <c r="AV77" s="416">
        <v>0.95</v>
      </c>
      <c r="AW77" s="417"/>
      <c r="AX77" s="418"/>
      <c r="AY77" s="416">
        <v>0.91</v>
      </c>
      <c r="AZ77" s="417"/>
      <c r="BA77" s="418"/>
      <c r="BB77" s="416">
        <v>0.9</v>
      </c>
      <c r="BC77" s="417"/>
      <c r="BD77" s="418"/>
      <c r="BE77" s="416">
        <v>0.9</v>
      </c>
      <c r="BF77" s="417"/>
      <c r="BG77" s="418"/>
      <c r="BH77" s="416">
        <v>0.89</v>
      </c>
      <c r="BI77" s="417"/>
      <c r="BJ77" s="418"/>
      <c r="BK77" s="416">
        <v>0.9</v>
      </c>
      <c r="BL77" s="417"/>
      <c r="BM77" s="418"/>
      <c r="BN77" s="416">
        <v>0.9</v>
      </c>
      <c r="BO77" s="417"/>
      <c r="BP77" s="418"/>
      <c r="BQ77" s="416">
        <v>0.9</v>
      </c>
      <c r="BR77" s="417"/>
      <c r="BS77" s="418"/>
      <c r="BT77" s="416">
        <v>0.9</v>
      </c>
      <c r="BU77" s="417"/>
      <c r="BV77" s="418"/>
      <c r="BW77" s="416">
        <v>0.9</v>
      </c>
      <c r="BX77" s="417"/>
      <c r="BY77" s="418"/>
      <c r="BZ77" s="416">
        <v>0.9</v>
      </c>
      <c r="CA77" s="417"/>
      <c r="CB77" s="418"/>
    </row>
    <row r="78" spans="1:80" ht="13.5" customHeight="1">
      <c r="A78" s="440"/>
      <c r="B78" s="407" t="s">
        <v>97</v>
      </c>
      <c r="C78" s="408"/>
      <c r="D78" s="408"/>
      <c r="E78" s="478" t="s">
        <v>98</v>
      </c>
      <c r="F78" s="479"/>
      <c r="G78" s="479"/>
      <c r="H78" s="480"/>
      <c r="I78" s="362">
        <f>((J9*J9+K9*K9)/($C$8*$C$8))*$D$82</f>
        <v>0.016591170187687496</v>
      </c>
      <c r="J78" s="363" t="s">
        <v>99</v>
      </c>
      <c r="K78" s="364">
        <f>($C$82/100)*((J9*J9+K9*K9)/$C$8)</f>
        <v>0.42815923064999983</v>
      </c>
      <c r="L78" s="365">
        <f>((M9*M9+N9*N9)/($C$8*$C$8))*$D$82</f>
        <v>0.014368573185187496</v>
      </c>
      <c r="M78" s="363" t="s">
        <v>99</v>
      </c>
      <c r="N78" s="364">
        <f>($C$82/100)*((M9*M9+N9*N9)/$C$8)</f>
        <v>0.3708018886499999</v>
      </c>
      <c r="O78" s="362">
        <f>((P9*P9+Q9*Q9)/($C$8*$C$8))*$D$82</f>
        <v>0.0139298272866875</v>
      </c>
      <c r="P78" s="363" t="s">
        <v>99</v>
      </c>
      <c r="Q78" s="364">
        <f>($C$82/100)*((P9*P9+Q9*Q9)/$C$8)</f>
        <v>0.35947941385000004</v>
      </c>
      <c r="R78" s="365">
        <f>((S9*S9+T9*T9)/($C$8*$C$8))*$D$82</f>
        <v>0.013300820345187502</v>
      </c>
      <c r="S78" s="363" t="s">
        <v>99</v>
      </c>
      <c r="T78" s="364">
        <f>($C$82/100)*((S9*S9+T9*T9)/$C$8)</f>
        <v>0.34324697665</v>
      </c>
      <c r="U78" s="362">
        <f>((V9*V9+W9*W9)/($C$8*$C$8))*$D$82</f>
        <v>0.0129756008176875</v>
      </c>
      <c r="V78" s="363" t="s">
        <v>99</v>
      </c>
      <c r="W78" s="364">
        <f>($C$82/100)*((V9*V9+W9*W9)/$C$8)</f>
        <v>0.33485421465</v>
      </c>
      <c r="X78" s="365">
        <f>((Y9*Y9+Z9*Z9)/($C$8*$C$8))*$D$82</f>
        <v>0.012597474122999996</v>
      </c>
      <c r="Y78" s="363" t="s">
        <v>99</v>
      </c>
      <c r="Z78" s="364">
        <f>($C$82/100)*((Y9*Y9+Z9*Z9)/$C$8)</f>
        <v>0.3250961063999999</v>
      </c>
      <c r="AA78" s="362">
        <f>((AB9*AB9+AC9*AC9)/($C$8*$C$8))*$D$82</f>
        <v>0.012586103022687502</v>
      </c>
      <c r="AB78" s="363" t="s">
        <v>99</v>
      </c>
      <c r="AC78" s="364">
        <f>($C$82/100)*((AB9*AB9+AC9*AC9)/$C$8)</f>
        <v>0.3248026586500001</v>
      </c>
      <c r="AD78" s="365">
        <f>((AE9*AE9+AF9*AF9)/($C$8*$C$8))*$D$82</f>
        <v>0.0128282697216875</v>
      </c>
      <c r="AE78" s="363" t="s">
        <v>99</v>
      </c>
      <c r="AF78" s="364">
        <f>($C$82/100)*((AE9*AE9+AF9*AF9)/$C$8)</f>
        <v>0.33105212184999994</v>
      </c>
      <c r="AG78" s="362">
        <f>((AH9*AH9+AI9*AI9)/($C$8*$C$8))*$D$82</f>
        <v>0.012860426517687502</v>
      </c>
      <c r="AH78" s="363" t="s">
        <v>99</v>
      </c>
      <c r="AI78" s="364">
        <f>($C$82/100)*((AH9*AH9+AI9*AI9)/$C$8)</f>
        <v>0.33188197465</v>
      </c>
      <c r="AJ78" s="365">
        <f>((AK9*AK9+AL9*AL9)/($C$8*$C$8))*$D$82</f>
        <v>0.0168164345241875</v>
      </c>
      <c r="AK78" s="363" t="s">
        <v>99</v>
      </c>
      <c r="AL78" s="364">
        <f>($C$82/100)*((AK9*AK9+AL9*AL9)/$C$8)</f>
        <v>0.4339725038500001</v>
      </c>
      <c r="AM78" s="362">
        <f>((AN9*AN9+AO9*AO9)/($C$8*$C$8))*$D$82</f>
        <v>0.017716492104687495</v>
      </c>
      <c r="AN78" s="363" t="s">
        <v>99</v>
      </c>
      <c r="AO78" s="364">
        <f>($C$82/100)*((AN9*AN9+AO9*AO9)/$C$8)</f>
        <v>0.4571997962499998</v>
      </c>
      <c r="AP78" s="365">
        <f>((AQ9*AQ9+AR9*AR9)/($C$8*$C$8))*$D$82</f>
        <v>0.016476506039187495</v>
      </c>
      <c r="AQ78" s="363" t="s">
        <v>99</v>
      </c>
      <c r="AR78" s="364">
        <f>($C$82/100)*((AQ9*AQ9+AR9*AR9)/$C$8)</f>
        <v>0.4252001558499999</v>
      </c>
      <c r="AS78" s="362">
        <f>((AT9*AT9+AU9*AU9)/($C$8*$C$8))*$D$82</f>
        <v>0.01488079928075</v>
      </c>
      <c r="AT78" s="363" t="s">
        <v>99</v>
      </c>
      <c r="AU78" s="364">
        <f>($C$82/100)*((AT9*AT9+AU9*AU9)/$C$8)</f>
        <v>0.38402062659999997</v>
      </c>
      <c r="AV78" s="365">
        <f>((AW9*AW9+AX9*AX9)/($C$8*$C$8))*$D$82</f>
        <v>0.017439728652</v>
      </c>
      <c r="AW78" s="363" t="s">
        <v>99</v>
      </c>
      <c r="AX78" s="364">
        <f>($C$82/100)*((AW9*AW9+AX9*AX9)/$C$8)</f>
        <v>0.45005751359999996</v>
      </c>
      <c r="AY78" s="362">
        <f>((AZ9*AZ9+BA9*BA9)/($C$8*$C$8))*$D$82</f>
        <v>0.016421920136749996</v>
      </c>
      <c r="AZ78" s="363" t="s">
        <v>99</v>
      </c>
      <c r="BA78" s="364">
        <f>($C$82/100)*((AZ9*AZ9+BA9*BA9)/$C$8)</f>
        <v>0.4237914873999999</v>
      </c>
      <c r="BB78" s="365">
        <f>((BC9*BC9+BD9*BD9)/($C$8*$C$8))*$D$82</f>
        <v>0.014417201877687497</v>
      </c>
      <c r="BC78" s="363" t="s">
        <v>99</v>
      </c>
      <c r="BD78" s="364">
        <f>($C$82/100)*((BC9*BC9+BD9*BD9)/$C$8)</f>
        <v>0.3720568226499999</v>
      </c>
      <c r="BE78" s="362">
        <f>((BF9*BF9+BG9*BG9)/($C$8*$C$8))*$D$82</f>
        <v>0.014392877262687499</v>
      </c>
      <c r="BF78" s="363" t="s">
        <v>99</v>
      </c>
      <c r="BG78" s="364">
        <f>($C$82/100)*((BF9*BF9+BG9*BG9)/$C$8)</f>
        <v>0.3714290906499999</v>
      </c>
      <c r="BH78" s="365">
        <f>((BI9*BI9+BJ9*BJ9)/($C$8*$C$8))*$D$82</f>
        <v>0.014184533361687497</v>
      </c>
      <c r="BI78" s="363" t="s">
        <v>99</v>
      </c>
      <c r="BJ78" s="364">
        <f>($C$82/100)*((BI9*BI9+BJ9*BJ9)/$C$8)</f>
        <v>0.3660524738499999</v>
      </c>
      <c r="BK78" s="362">
        <f>((BL9*BL9+BM9*BM9)/($C$8*$C$8))*$D$82</f>
        <v>0.0141555828801875</v>
      </c>
      <c r="BL78" s="363" t="s">
        <v>99</v>
      </c>
      <c r="BM78" s="364">
        <f>($C$82/100)*((BL9*BL9+BM9*BM9)/$C$8)</f>
        <v>0.36530536464999996</v>
      </c>
      <c r="BN78" s="365">
        <f>((BO9*BO9+BP9*BP9)/($C$8*$C$8))*$D$82</f>
        <v>0.012294503690750002</v>
      </c>
      <c r="BO78" s="363" t="s">
        <v>99</v>
      </c>
      <c r="BP78" s="364">
        <f>($C$82/100)*((BO9*BO9+BP9*BP9)/$C$8)</f>
        <v>0.3172775146</v>
      </c>
      <c r="BQ78" s="362">
        <f>((BR9*BR9+BS9*BS9)/($C$8*$C$8))*$D$82</f>
        <v>0.014468350418750001</v>
      </c>
      <c r="BR78" s="363" t="s">
        <v>99</v>
      </c>
      <c r="BS78" s="364">
        <f>($C$82/100)*((BR9*BR9+BS9*BS9)/$C$8)</f>
        <v>0.373376785</v>
      </c>
      <c r="BT78" s="365">
        <f>((BU9*BU9+BV9*BV9)/($C$8*$C$8))*$D$82</f>
        <v>0.017434376168749998</v>
      </c>
      <c r="BU78" s="363" t="s">
        <v>99</v>
      </c>
      <c r="BV78" s="364">
        <f>($C$82/100)*((BU9*BU9+BV9*BV9)/$C$8)</f>
        <v>0.44991938499999995</v>
      </c>
      <c r="BW78" s="362">
        <f>((BX9*BX9+BY9*BY9)/($C$8*$C$8))*$D$82</f>
        <v>0.016471303479687498</v>
      </c>
      <c r="BX78" s="363" t="s">
        <v>99</v>
      </c>
      <c r="BY78" s="364">
        <f>($C$82/100)*((BX9*BX9+BY9*BY9)/$C$8)</f>
        <v>0.42506589624999996</v>
      </c>
      <c r="BZ78" s="365">
        <f>((CA9*CA9+CB9*CB9)/($C$8*$C$8))*$D$82</f>
        <v>0.016421920136750003</v>
      </c>
      <c r="CA78" s="363" t="s">
        <v>99</v>
      </c>
      <c r="CB78" s="364">
        <f>($C$82/100)*((CA9*CA9+CB9*CB9)/$C$8)</f>
        <v>0.42379148740000006</v>
      </c>
    </row>
    <row r="79" spans="1:80" ht="14.25" customHeight="1">
      <c r="A79" s="440"/>
      <c r="B79" s="442"/>
      <c r="C79" s="443"/>
      <c r="D79" s="443"/>
      <c r="E79" s="483" t="s">
        <v>100</v>
      </c>
      <c r="F79" s="484"/>
      <c r="G79" s="484"/>
      <c r="H79" s="485"/>
      <c r="I79" s="366">
        <f>((J14*J14+K14*K14)/($C$13*$C$13))*$D$83</f>
        <v>0.017068476416</v>
      </c>
      <c r="J79" s="367" t="s">
        <v>99</v>
      </c>
      <c r="K79" s="368">
        <f>($C$83/100)*((J14*J14+K14*K14)/$C$13)</f>
        <v>0.4383067750400001</v>
      </c>
      <c r="L79" s="369">
        <f>((M14*M14+N14*N14)/($C$13*$C$13))*$D$83</f>
        <v>0.017322909824</v>
      </c>
      <c r="M79" s="367" t="s">
        <v>99</v>
      </c>
      <c r="N79" s="368">
        <f>($C$83/100)*((M14*M14+N14*N14)/$C$13)</f>
        <v>0.44484045056000004</v>
      </c>
      <c r="O79" s="366">
        <f>((P14*P14+Q14*Q14)/($C$13*$C$13))*$D$83</f>
        <v>0.017026253855999995</v>
      </c>
      <c r="P79" s="367" t="s">
        <v>99</v>
      </c>
      <c r="Q79" s="368">
        <f>($C$83/100)*((P14*P14+Q14*Q14)/$C$13)</f>
        <v>0.43722252863999994</v>
      </c>
      <c r="R79" s="369">
        <f>((S14*S14+T14*T14)/($C$13*$C$13))*$D$83</f>
        <v>0.015674892657124996</v>
      </c>
      <c r="S79" s="367" t="s">
        <v>99</v>
      </c>
      <c r="T79" s="368">
        <f>($C$83/100)*((S14*S14+T14*T14)/$C$13)</f>
        <v>0.40252049932249995</v>
      </c>
      <c r="U79" s="366">
        <f>((V14*V14+W14*W14)/($C$13*$C$13))*$D$83</f>
        <v>0.015954478227124994</v>
      </c>
      <c r="V79" s="367" t="s">
        <v>99</v>
      </c>
      <c r="W79" s="368">
        <f>($C$83/100)*((V14*V14+W14*W14)/$C$13)</f>
        <v>0.40970006512249996</v>
      </c>
      <c r="X79" s="369">
        <f>((Y14*Y14+Z14*Z14)/($C$13*$C$13))*$D$83</f>
        <v>0.015533507539124995</v>
      </c>
      <c r="Y79" s="367" t="s">
        <v>99</v>
      </c>
      <c r="Z79" s="368">
        <f>($C$83/100)*((Y14*Y14+Z14*Z14)/$C$13)</f>
        <v>0.39888982640249987</v>
      </c>
      <c r="AA79" s="366">
        <f>((AB14*AB14+AC14*AC14)/($C$13*$C$13))*$D$83</f>
        <v>0.014870675439124993</v>
      </c>
      <c r="AB79" s="367" t="s">
        <v>99</v>
      </c>
      <c r="AC79" s="368">
        <f>($C$83/100)*((AB14*AB14+AC14*AC14)/$C$13)</f>
        <v>0.3818687524024999</v>
      </c>
      <c r="AD79" s="369">
        <f>((AE14*AE14+AF14*AF14)/($C$13*$C$13))*$D$83</f>
        <v>0.016033716912499996</v>
      </c>
      <c r="AE79" s="367" t="s">
        <v>99</v>
      </c>
      <c r="AF79" s="368">
        <f>($C$83/100)*((AE14*AE14+AF14*AF14)/$C$13)</f>
        <v>0.41173486024999995</v>
      </c>
      <c r="AG79" s="366">
        <f>((AH14*AH14+AI14*AI14)/($C$13*$C$13))*$D$83</f>
        <v>0.018211881396499992</v>
      </c>
      <c r="AH79" s="367" t="s">
        <v>99</v>
      </c>
      <c r="AI79" s="368">
        <f>($C$83/100)*((AH14*AH14+AI14*AI14)/$C$13)</f>
        <v>0.4676686312099998</v>
      </c>
      <c r="AJ79" s="369">
        <f>((AK14*AK14+AL14*AL14)/($C$13*$C$13))*$D$83</f>
        <v>0.020790181026000002</v>
      </c>
      <c r="AK79" s="367" t="s">
        <v>99</v>
      </c>
      <c r="AL79" s="368">
        <f>($C$83/100)*((AK14*AK14+AL14*AL14)/$C$13)</f>
        <v>0.53387759844</v>
      </c>
      <c r="AM79" s="366">
        <f>((AN14*AN14+AO14*AO14)/($C$13*$C$13))*$D$83</f>
        <v>0.020496884664124995</v>
      </c>
      <c r="AN79" s="367" t="s">
        <v>99</v>
      </c>
      <c r="AO79" s="368">
        <f>($C$83/100)*((AN14*AN14+AO14*AO14)/$C$13)</f>
        <v>0.5263459489024999</v>
      </c>
      <c r="AP79" s="369">
        <f>((AQ14*AQ14+AR14*AR14)/($C$13*$C$13))*$D$83</f>
        <v>0.018170991057124997</v>
      </c>
      <c r="AQ79" s="367" t="s">
        <v>99</v>
      </c>
      <c r="AR79" s="368">
        <f>($C$83/100)*((AQ14*AQ14+AR14*AR14)/$C$13)</f>
        <v>0.46661859532249994</v>
      </c>
      <c r="AS79" s="366">
        <f>((AT14*AT14+AU14*AU14)/($C$13*$C$13))*$D$83</f>
        <v>0.018078476428124993</v>
      </c>
      <c r="AT79" s="367" t="s">
        <v>99</v>
      </c>
      <c r="AU79" s="368">
        <f>($C$83/100)*((AT14*AT14+AU14*AU14)/$C$13)</f>
        <v>0.4642428830624999</v>
      </c>
      <c r="AV79" s="369">
        <f>((AW14*AW14+AX14*AX14)/($C$13*$C$13))*$D$83</f>
        <v>0.018598496928125003</v>
      </c>
      <c r="AW79" s="367" t="s">
        <v>99</v>
      </c>
      <c r="AX79" s="368">
        <f>($C$83/100)*((AW14*AW14+AX14*AX14)/$C$13)</f>
        <v>0.4775966530625001</v>
      </c>
      <c r="AY79" s="366">
        <f>((AZ14*AZ14+BA14*BA14)/($C$13*$C$13))*$D$83</f>
        <v>0.018010601599999992</v>
      </c>
      <c r="AZ79" s="367" t="s">
        <v>99</v>
      </c>
      <c r="BA79" s="368">
        <f>($C$83/100)*((AZ14*AZ14+BA14*BA14)/$C$13)</f>
        <v>0.4624999039999999</v>
      </c>
      <c r="BB79" s="369">
        <f>((BC14*BC14+BD14*BD14)/($C$13*$C$13))*$D$83</f>
        <v>0.017089607303999995</v>
      </c>
      <c r="BC79" s="367" t="s">
        <v>99</v>
      </c>
      <c r="BD79" s="368">
        <f>($C$83/100)*((BC14*BC14+BD14*BD14)/$C$13)</f>
        <v>0.4388494017599999</v>
      </c>
      <c r="BE79" s="366">
        <f>((BF14*BF14+BG14*BG14)/($C$13*$C$13))*$D$83</f>
        <v>0.015548625307124996</v>
      </c>
      <c r="BF79" s="367" t="s">
        <v>99</v>
      </c>
      <c r="BG79" s="368">
        <f>($C$83/100)*((BF14*BF14+BG14*BG14)/$C$13)</f>
        <v>0.39927804032249997</v>
      </c>
      <c r="BH79" s="369">
        <f>((BI14*BI14+BJ14*BJ14)/($C$13*$C$13))*$D$83</f>
        <v>0.015967245383999996</v>
      </c>
      <c r="BI79" s="367" t="s">
        <v>99</v>
      </c>
      <c r="BJ79" s="368">
        <f>($C$83/100)*((BI14*BI14+BJ14*BJ14)/$C$13)</f>
        <v>0.41002791696</v>
      </c>
      <c r="BK79" s="366">
        <f>((BL14*BL14+BM14*BM14)/($C$13*$C$13))*$D$83</f>
        <v>0.0159723536765</v>
      </c>
      <c r="BL79" s="367" t="s">
        <v>99</v>
      </c>
      <c r="BM79" s="368">
        <f>($C$83/100)*((BL14*BL14+BM14*BM14)/$C$13)</f>
        <v>0.41015909441000004</v>
      </c>
      <c r="BN79" s="369">
        <f>((BO14*BO14+BP14*BP14)/($C$13*$C$13))*$D$83</f>
        <v>0.014104433096</v>
      </c>
      <c r="BO79" s="367" t="s">
        <v>99</v>
      </c>
      <c r="BP79" s="368">
        <f>($C$83/100)*((BO14*BO14+BP14*BP14)/$C$13)</f>
        <v>0.36219217424</v>
      </c>
      <c r="BQ79" s="366">
        <f>((BR14*BR14+BS14*BS14)/($C$13*$C$13))*$D$83</f>
        <v>0.015043703784124996</v>
      </c>
      <c r="BR79" s="367" t="s">
        <v>99</v>
      </c>
      <c r="BS79" s="368">
        <f>($C$83/100)*((BR14*BR14+BS14*BS14)/$C$13)</f>
        <v>0.38631200170249996</v>
      </c>
      <c r="BT79" s="369">
        <f>((BU14*BU14+BV14*BV14)/($C$13*$C$13))*$D$83</f>
        <v>0.017325570078124995</v>
      </c>
      <c r="BU79" s="367" t="s">
        <v>99</v>
      </c>
      <c r="BV79" s="368">
        <f>($C$83/100)*((BU14*BU14+BV14*BV14)/$C$13)</f>
        <v>0.4449087640624999</v>
      </c>
      <c r="BW79" s="366">
        <f>((BX14*BX14+BY14*BY14)/($C$13*$C$13))*$D$83</f>
        <v>0.017691955668499997</v>
      </c>
      <c r="BX79" s="367" t="s">
        <v>99</v>
      </c>
      <c r="BY79" s="368">
        <f>($C$83/100)*((BX14*BX14+BY14*BY14)/$C$13)</f>
        <v>0.45431729489</v>
      </c>
      <c r="BZ79" s="369">
        <f>((CA14*CA14+CB14*CB14)/($C$13*$C$13))*$D$83</f>
        <v>0.017330891199124992</v>
      </c>
      <c r="CA79" s="367" t="s">
        <v>99</v>
      </c>
      <c r="CB79" s="368">
        <f>($C$83/100)*((CA14*CA14+CB14*CB14)/$C$13)</f>
        <v>0.4450454068024999</v>
      </c>
    </row>
    <row r="80" spans="1:80" ht="14.25" customHeight="1" thickBot="1">
      <c r="A80" s="440"/>
      <c r="B80" s="442"/>
      <c r="C80" s="443"/>
      <c r="D80" s="443"/>
      <c r="E80" s="483" t="s">
        <v>100</v>
      </c>
      <c r="F80" s="484"/>
      <c r="G80" s="484"/>
      <c r="H80" s="485"/>
      <c r="I80" s="360"/>
      <c r="J80" s="370" t="s">
        <v>99</v>
      </c>
      <c r="K80" s="361"/>
      <c r="L80" s="357"/>
      <c r="M80" s="367" t="s">
        <v>99</v>
      </c>
      <c r="N80" s="359"/>
      <c r="O80" s="360"/>
      <c r="P80" s="370" t="s">
        <v>99</v>
      </c>
      <c r="Q80" s="361"/>
      <c r="R80" s="357"/>
      <c r="S80" s="367" t="s">
        <v>99</v>
      </c>
      <c r="T80" s="359"/>
      <c r="U80" s="360"/>
      <c r="V80" s="370" t="s">
        <v>99</v>
      </c>
      <c r="W80" s="361"/>
      <c r="X80" s="357"/>
      <c r="Y80" s="367" t="s">
        <v>99</v>
      </c>
      <c r="Z80" s="359"/>
      <c r="AA80" s="360"/>
      <c r="AB80" s="370" t="s">
        <v>99</v>
      </c>
      <c r="AC80" s="361"/>
      <c r="AD80" s="357"/>
      <c r="AE80" s="367" t="s">
        <v>99</v>
      </c>
      <c r="AF80" s="359"/>
      <c r="AG80" s="360"/>
      <c r="AH80" s="370" t="s">
        <v>99</v>
      </c>
      <c r="AI80" s="361"/>
      <c r="AJ80" s="357"/>
      <c r="AK80" s="367" t="s">
        <v>99</v>
      </c>
      <c r="AL80" s="359"/>
      <c r="AM80" s="360"/>
      <c r="AN80" s="370" t="s">
        <v>99</v>
      </c>
      <c r="AO80" s="361"/>
      <c r="AP80" s="357"/>
      <c r="AQ80" s="367" t="s">
        <v>99</v>
      </c>
      <c r="AR80" s="359"/>
      <c r="AS80" s="360"/>
      <c r="AT80" s="370" t="s">
        <v>99</v>
      </c>
      <c r="AU80" s="361"/>
      <c r="AV80" s="357"/>
      <c r="AW80" s="367" t="s">
        <v>99</v>
      </c>
      <c r="AX80" s="359"/>
      <c r="AY80" s="360"/>
      <c r="AZ80" s="370" t="s">
        <v>99</v>
      </c>
      <c r="BA80" s="361"/>
      <c r="BB80" s="357"/>
      <c r="BC80" s="367" t="s">
        <v>99</v>
      </c>
      <c r="BD80" s="359"/>
      <c r="BE80" s="360"/>
      <c r="BF80" s="370" t="s">
        <v>99</v>
      </c>
      <c r="BG80" s="361"/>
      <c r="BH80" s="357"/>
      <c r="BI80" s="367" t="s">
        <v>99</v>
      </c>
      <c r="BJ80" s="359"/>
      <c r="BK80" s="360"/>
      <c r="BL80" s="370" t="s">
        <v>99</v>
      </c>
      <c r="BM80" s="361"/>
      <c r="BN80" s="357"/>
      <c r="BO80" s="367" t="s">
        <v>99</v>
      </c>
      <c r="BP80" s="359"/>
      <c r="BQ80" s="360"/>
      <c r="BR80" s="370" t="s">
        <v>99</v>
      </c>
      <c r="BS80" s="361"/>
      <c r="BT80" s="357"/>
      <c r="BU80" s="367" t="s">
        <v>99</v>
      </c>
      <c r="BV80" s="359"/>
      <c r="BW80" s="360"/>
      <c r="BX80" s="370" t="s">
        <v>99</v>
      </c>
      <c r="BY80" s="361"/>
      <c r="BZ80" s="357"/>
      <c r="CA80" s="367" t="s">
        <v>99</v>
      </c>
      <c r="CB80" s="359"/>
    </row>
    <row r="81" spans="1:80" ht="13.5" customHeight="1">
      <c r="A81" s="398"/>
      <c r="B81" s="66"/>
      <c r="C81" s="67" t="s">
        <v>115</v>
      </c>
      <c r="D81" s="68" t="s">
        <v>116</v>
      </c>
      <c r="E81" s="47"/>
      <c r="F81" s="481" t="s">
        <v>101</v>
      </c>
      <c r="G81" s="481"/>
      <c r="H81" s="48"/>
      <c r="I81" s="371">
        <f>J9+$H$6+I78</f>
        <v>12.767891170187687</v>
      </c>
      <c r="J81" s="372" t="s">
        <v>99</v>
      </c>
      <c r="K81" s="371">
        <f>K9+$H$7+K78</f>
        <v>0.5761592306499999</v>
      </c>
      <c r="L81" s="373">
        <f>M9+$H$6+L78</f>
        <v>11.883668573185187</v>
      </c>
      <c r="M81" s="374" t="s">
        <v>99</v>
      </c>
      <c r="N81" s="375">
        <f>N9+$H$7+N78</f>
        <v>0.5188018886499999</v>
      </c>
      <c r="O81" s="371">
        <f>P9+$H$6+O78</f>
        <v>11.701229827286689</v>
      </c>
      <c r="P81" s="372" t="s">
        <v>99</v>
      </c>
      <c r="Q81" s="371">
        <f>Q9+$H$7+Q78</f>
        <v>0.5074794138500001</v>
      </c>
      <c r="R81" s="373">
        <f>S9+$H$6+R78</f>
        <v>11.434600820345189</v>
      </c>
      <c r="S81" s="374" t="s">
        <v>99</v>
      </c>
      <c r="T81" s="375">
        <f>T9+$H$7+T78</f>
        <v>0.49124697664999994</v>
      </c>
      <c r="U81" s="371">
        <f>V9+$H$6+U78</f>
        <v>11.294275600817688</v>
      </c>
      <c r="V81" s="372" t="s">
        <v>99</v>
      </c>
      <c r="W81" s="371">
        <f>W9+$H$7+W78</f>
        <v>0.48285421465</v>
      </c>
      <c r="X81" s="373">
        <f>Y9+$H$6+X78</f>
        <v>11.128897474122999</v>
      </c>
      <c r="Y81" s="374" t="s">
        <v>99</v>
      </c>
      <c r="Z81" s="375">
        <f>Z9+$H$7+Z78</f>
        <v>0.4730961063999999</v>
      </c>
      <c r="AA81" s="371">
        <f>AB9+$H$6+AA78</f>
        <v>11.12388610302269</v>
      </c>
      <c r="AB81" s="372" t="s">
        <v>99</v>
      </c>
      <c r="AC81" s="371">
        <f>AC9+$H$7+AC78</f>
        <v>0.47280265865000004</v>
      </c>
      <c r="AD81" s="373">
        <f>AE9+$H$6+AD78</f>
        <v>11.230128269721687</v>
      </c>
      <c r="AE81" s="374" t="s">
        <v>99</v>
      </c>
      <c r="AF81" s="375">
        <f>AF9+$H$7+AF78</f>
        <v>0.4790521218499999</v>
      </c>
      <c r="AG81" s="371">
        <f>AH9+$H$6+AG78</f>
        <v>11.244160426517688</v>
      </c>
      <c r="AH81" s="372" t="s">
        <v>99</v>
      </c>
      <c r="AI81" s="371">
        <f>AI9+$H$7+AI78</f>
        <v>0.47988197465000004</v>
      </c>
      <c r="AJ81" s="373">
        <f>AK9+$H$6+AJ78</f>
        <v>12.854116434524189</v>
      </c>
      <c r="AK81" s="374" t="s">
        <v>99</v>
      </c>
      <c r="AL81" s="375">
        <f>AL9+$H$7+AL78</f>
        <v>0.5819725038500001</v>
      </c>
      <c r="AM81" s="371">
        <f>AN9+$H$6+AM78</f>
        <v>13.193016492104686</v>
      </c>
      <c r="AN81" s="372" t="s">
        <v>99</v>
      </c>
      <c r="AO81" s="371">
        <f>AO9+$H$7+AO78</f>
        <v>0.6051997962499998</v>
      </c>
      <c r="AP81" s="373">
        <f>AQ9+$H$6+AP78</f>
        <v>12.723776506039187</v>
      </c>
      <c r="AQ81" s="374" t="s">
        <v>99</v>
      </c>
      <c r="AR81" s="375">
        <f>AR9+$H$7+AR78</f>
        <v>0.5732001558499998</v>
      </c>
      <c r="AS81" s="371">
        <f>AT9+$H$6+AS78</f>
        <v>12.09318079928075</v>
      </c>
      <c r="AT81" s="372" t="s">
        <v>99</v>
      </c>
      <c r="AU81" s="371">
        <f>AU9+$H$7+AU78</f>
        <v>0.5320206265999999</v>
      </c>
      <c r="AV81" s="373">
        <f>AW9+$H$6+AV78</f>
        <v>13.089739728652</v>
      </c>
      <c r="AW81" s="374" t="s">
        <v>99</v>
      </c>
      <c r="AX81" s="375">
        <f>AX9+$H$7+AX78</f>
        <v>0.5980575135999999</v>
      </c>
      <c r="AY81" s="371">
        <f>AZ9+$H$6+AY78</f>
        <v>12.70272192013675</v>
      </c>
      <c r="AZ81" s="372" t="s">
        <v>99</v>
      </c>
      <c r="BA81" s="371">
        <f>BA9+$H$7+BA78</f>
        <v>0.5717914873999999</v>
      </c>
      <c r="BB81" s="373">
        <f>BC9+$H$6+BB78</f>
        <v>11.903717201877686</v>
      </c>
      <c r="BC81" s="374" t="s">
        <v>99</v>
      </c>
      <c r="BD81" s="375">
        <f>BD9+$H$7+BD78</f>
        <v>0.5200568226499999</v>
      </c>
      <c r="BE81" s="371">
        <f>BF9+$H$6+BE78</f>
        <v>11.893692877262687</v>
      </c>
      <c r="BF81" s="372" t="s">
        <v>99</v>
      </c>
      <c r="BG81" s="371">
        <f>BG9+$H$7+BG78</f>
        <v>0.5194290906499999</v>
      </c>
      <c r="BH81" s="373">
        <f>BI9+$H$6+BH78</f>
        <v>11.807484533361686</v>
      </c>
      <c r="BI81" s="374" t="s">
        <v>99</v>
      </c>
      <c r="BJ81" s="375">
        <f>BJ9+$H$7+BJ78</f>
        <v>0.5140524738499999</v>
      </c>
      <c r="BK81" s="371">
        <f>BL9+$H$6+BK78</f>
        <v>11.795455582880187</v>
      </c>
      <c r="BL81" s="372" t="s">
        <v>99</v>
      </c>
      <c r="BM81" s="371">
        <f>BM9+$H$7+BM78</f>
        <v>0.51330536465</v>
      </c>
      <c r="BN81" s="373">
        <f>BO9+$H$6+BN78</f>
        <v>10.99459450369075</v>
      </c>
      <c r="BO81" s="374" t="s">
        <v>99</v>
      </c>
      <c r="BP81" s="375">
        <f>BP9+$H$7+BP78</f>
        <v>0.4652775146</v>
      </c>
      <c r="BQ81" s="371">
        <f>BR9+$H$6+BQ78</f>
        <v>11.924768350418752</v>
      </c>
      <c r="BR81" s="372" t="s">
        <v>99</v>
      </c>
      <c r="BS81" s="371">
        <f>BS9+$H$7+BS78</f>
        <v>0.521376785</v>
      </c>
      <c r="BT81" s="373">
        <f>BU9+$H$6+BT78</f>
        <v>13.087734376168749</v>
      </c>
      <c r="BU81" s="374" t="s">
        <v>99</v>
      </c>
      <c r="BV81" s="375">
        <f>BV9+$H$7+BV78</f>
        <v>0.597919385</v>
      </c>
      <c r="BW81" s="371">
        <f>BX9+$H$6+BW78</f>
        <v>12.721771303479686</v>
      </c>
      <c r="BX81" s="372" t="s">
        <v>99</v>
      </c>
      <c r="BY81" s="371">
        <f>BY9+$H$7+BY78</f>
        <v>0.5730658962499999</v>
      </c>
      <c r="BZ81" s="373">
        <f>CA9+$H$6+BZ78</f>
        <v>12.702721920136751</v>
      </c>
      <c r="CA81" s="374" t="s">
        <v>99</v>
      </c>
      <c r="CB81" s="375">
        <f>CB9+$H$7+CB78</f>
        <v>0.5717914874000001</v>
      </c>
    </row>
    <row r="82" spans="1:80" ht="13.5" customHeight="1">
      <c r="A82" s="398"/>
      <c r="B82" s="69" t="s">
        <v>117</v>
      </c>
      <c r="C82" s="75">
        <v>10.6</v>
      </c>
      <c r="D82" s="76">
        <v>0.1643</v>
      </c>
      <c r="E82" s="49"/>
      <c r="F82" s="482" t="s">
        <v>102</v>
      </c>
      <c r="G82" s="482"/>
      <c r="H82" s="50"/>
      <c r="I82" s="369">
        <f>J14+$H$11+I79</f>
        <v>12.991428476416</v>
      </c>
      <c r="J82" s="367" t="s">
        <v>99</v>
      </c>
      <c r="K82" s="369">
        <f>K14+$H$12+K79</f>
        <v>0.5823067750400001</v>
      </c>
      <c r="L82" s="366">
        <f>M14+$H$11+L79</f>
        <v>13.087682909824</v>
      </c>
      <c r="M82" s="367" t="s">
        <v>99</v>
      </c>
      <c r="N82" s="368">
        <f>N14+$H$12+N79</f>
        <v>0.58884045056</v>
      </c>
      <c r="O82" s="369">
        <f>P14+$H$11+O79</f>
        <v>12.975386253856</v>
      </c>
      <c r="P82" s="367" t="s">
        <v>99</v>
      </c>
      <c r="Q82" s="369">
        <f>Q14+$H$12+Q79</f>
        <v>0.5812225286399999</v>
      </c>
      <c r="R82" s="366">
        <f>S14+$H$11+R79</f>
        <v>12.451034892657125</v>
      </c>
      <c r="S82" s="367" t="s">
        <v>99</v>
      </c>
      <c r="T82" s="368">
        <f>T14+$H$12+T79</f>
        <v>0.5465204993224999</v>
      </c>
      <c r="U82" s="369">
        <f>V14+$H$11+U79</f>
        <v>12.561314478227123</v>
      </c>
      <c r="V82" s="367" t="s">
        <v>99</v>
      </c>
      <c r="W82" s="369">
        <f>W14+$H$12+W79</f>
        <v>0.5537000651224999</v>
      </c>
      <c r="X82" s="366">
        <f>Y14+$H$11+X79</f>
        <v>12.394893507539123</v>
      </c>
      <c r="Y82" s="367" t="s">
        <v>99</v>
      </c>
      <c r="Z82" s="368">
        <f>Z14+$H$12+Z79</f>
        <v>0.5428898264024998</v>
      </c>
      <c r="AA82" s="369">
        <f>AB14+$H$11+AA79</f>
        <v>12.128230675439124</v>
      </c>
      <c r="AB82" s="367" t="s">
        <v>99</v>
      </c>
      <c r="AC82" s="369">
        <f>AC14+$H$12+AC79</f>
        <v>0.5258687524024999</v>
      </c>
      <c r="AD82" s="366">
        <f>AE14+$H$11+AD79</f>
        <v>12.592393716912499</v>
      </c>
      <c r="AE82" s="367" t="s">
        <v>99</v>
      </c>
      <c r="AF82" s="368">
        <f>AF14+$H$12+AF79</f>
        <v>0.55573486025</v>
      </c>
      <c r="AG82" s="369">
        <f>AH14+$H$11+AG79</f>
        <v>13.418571881396497</v>
      </c>
      <c r="AH82" s="367" t="s">
        <v>99</v>
      </c>
      <c r="AI82" s="369">
        <f>AI14+$H$12+AI79</f>
        <v>0.6116686312099998</v>
      </c>
      <c r="AJ82" s="366">
        <f>AK14+$H$11+AJ79</f>
        <v>14.335150181026</v>
      </c>
      <c r="AK82" s="367" t="s">
        <v>99</v>
      </c>
      <c r="AL82" s="368">
        <f>AL14+$H$12+AL79</f>
        <v>0.6778775984400001</v>
      </c>
      <c r="AM82" s="369">
        <f>AN14+$H$11+AM79</f>
        <v>14.233856884664123</v>
      </c>
      <c r="AN82" s="367" t="s">
        <v>99</v>
      </c>
      <c r="AO82" s="369">
        <f>AO14+$H$12+AO79</f>
        <v>0.6703459489024999</v>
      </c>
      <c r="AP82" s="366">
        <f>AQ14+$H$11+AP79</f>
        <v>13.403530991057124</v>
      </c>
      <c r="AQ82" s="367" t="s">
        <v>99</v>
      </c>
      <c r="AR82" s="368">
        <f>AR14+$H$12+AR79</f>
        <v>0.6106185953225</v>
      </c>
      <c r="AS82" s="369">
        <f>AT14+$H$11+AS79</f>
        <v>13.369438476428122</v>
      </c>
      <c r="AT82" s="367" t="s">
        <v>99</v>
      </c>
      <c r="AU82" s="369">
        <f>AU14+$H$12+AU79</f>
        <v>0.6082428830624999</v>
      </c>
      <c r="AV82" s="366">
        <f>AW14+$H$11+AV79</f>
        <v>13.559958496928125</v>
      </c>
      <c r="AW82" s="367" t="s">
        <v>99</v>
      </c>
      <c r="AX82" s="368">
        <f>AX14+$H$12+AX79</f>
        <v>0.6215966530625001</v>
      </c>
      <c r="AY82" s="369">
        <f>AZ14+$H$11+AY79</f>
        <v>13.344370601599998</v>
      </c>
      <c r="AZ82" s="367" t="s">
        <v>99</v>
      </c>
      <c r="BA82" s="369">
        <f>BA14+$H$12+BA79</f>
        <v>0.6064999039999999</v>
      </c>
      <c r="BB82" s="366">
        <f>BC14+$H$11+BB79</f>
        <v>12.999449607303998</v>
      </c>
      <c r="BC82" s="367" t="s">
        <v>99</v>
      </c>
      <c r="BD82" s="368">
        <f>BD14+$H$12+BD79</f>
        <v>0.5828494017599999</v>
      </c>
      <c r="BE82" s="369">
        <f>BF14+$H$11+BE79</f>
        <v>12.400908625307123</v>
      </c>
      <c r="BF82" s="367" t="s">
        <v>99</v>
      </c>
      <c r="BG82" s="369">
        <f>BG14+$H$12+BG79</f>
        <v>0.5432780403224999</v>
      </c>
      <c r="BH82" s="366">
        <f>BI14+$H$11+BH79</f>
        <v>12.566327245383999</v>
      </c>
      <c r="BI82" s="367" t="s">
        <v>99</v>
      </c>
      <c r="BJ82" s="368">
        <f>BJ14+$H$12+BJ79</f>
        <v>0.55402791696</v>
      </c>
      <c r="BK82" s="369">
        <f>BL14+$H$11+BK79</f>
        <v>12.5683323536765</v>
      </c>
      <c r="BL82" s="367" t="s">
        <v>99</v>
      </c>
      <c r="BM82" s="369">
        <f>BM14+$H$12+BM79</f>
        <v>0.55415909441</v>
      </c>
      <c r="BN82" s="366">
        <f>BO14+$H$11+BN79</f>
        <v>11.812464433095998</v>
      </c>
      <c r="BO82" s="367" t="s">
        <v>99</v>
      </c>
      <c r="BP82" s="368">
        <f>BP14+$H$12+BP79</f>
        <v>0.50619217424</v>
      </c>
      <c r="BQ82" s="369">
        <f>BR14+$H$11+BQ79</f>
        <v>12.198403703784123</v>
      </c>
      <c r="BR82" s="367" t="s">
        <v>99</v>
      </c>
      <c r="BS82" s="369">
        <f>BS14+$H$12+BS79</f>
        <v>0.5303120017024999</v>
      </c>
      <c r="BT82" s="366">
        <f>BU14+$H$11+BT79</f>
        <v>13.088685570078123</v>
      </c>
      <c r="BU82" s="367" t="s">
        <v>99</v>
      </c>
      <c r="BV82" s="368">
        <f>BV14+$H$12+BV79</f>
        <v>0.5889087640624999</v>
      </c>
      <c r="BW82" s="369">
        <f>BX14+$H$11+BW79</f>
        <v>13.226051955668499</v>
      </c>
      <c r="BX82" s="367" t="s">
        <v>99</v>
      </c>
      <c r="BY82" s="369">
        <f>BY14+$H$12+BY79</f>
        <v>0.59831729489</v>
      </c>
      <c r="BZ82" s="366">
        <f>CA14+$H$11+BZ79</f>
        <v>13.090690891199122</v>
      </c>
      <c r="CA82" s="367" t="s">
        <v>99</v>
      </c>
      <c r="CB82" s="368">
        <f>CB14+$H$12+CB79</f>
        <v>0.5890454068024998</v>
      </c>
    </row>
    <row r="83" spans="1:80" ht="15" customHeight="1" thickBot="1">
      <c r="A83" s="398"/>
      <c r="B83" s="70" t="s">
        <v>118</v>
      </c>
      <c r="C83" s="77">
        <v>10.49</v>
      </c>
      <c r="D83" s="78">
        <v>0.1634</v>
      </c>
      <c r="E83" s="49"/>
      <c r="F83" s="467" t="s">
        <v>103</v>
      </c>
      <c r="G83" s="467"/>
      <c r="H83" s="50"/>
      <c r="I83" s="358"/>
      <c r="J83" s="367" t="s">
        <v>99</v>
      </c>
      <c r="K83" s="358"/>
      <c r="L83" s="357"/>
      <c r="M83" s="367" t="s">
        <v>99</v>
      </c>
      <c r="N83" s="359"/>
      <c r="O83" s="358"/>
      <c r="P83" s="367" t="s">
        <v>99</v>
      </c>
      <c r="Q83" s="358"/>
      <c r="R83" s="357"/>
      <c r="S83" s="367" t="s">
        <v>99</v>
      </c>
      <c r="T83" s="359"/>
      <c r="U83" s="358"/>
      <c r="V83" s="367" t="s">
        <v>99</v>
      </c>
      <c r="W83" s="358"/>
      <c r="X83" s="357"/>
      <c r="Y83" s="367" t="s">
        <v>99</v>
      </c>
      <c r="Z83" s="359"/>
      <c r="AA83" s="358"/>
      <c r="AB83" s="367" t="s">
        <v>99</v>
      </c>
      <c r="AC83" s="358"/>
      <c r="AD83" s="357"/>
      <c r="AE83" s="367" t="s">
        <v>99</v>
      </c>
      <c r="AF83" s="359"/>
      <c r="AG83" s="358"/>
      <c r="AH83" s="367" t="s">
        <v>99</v>
      </c>
      <c r="AI83" s="358"/>
      <c r="AJ83" s="357"/>
      <c r="AK83" s="367" t="s">
        <v>99</v>
      </c>
      <c r="AL83" s="359"/>
      <c r="AM83" s="358"/>
      <c r="AN83" s="367" t="s">
        <v>99</v>
      </c>
      <c r="AO83" s="358"/>
      <c r="AP83" s="357"/>
      <c r="AQ83" s="367" t="s">
        <v>99</v>
      </c>
      <c r="AR83" s="359"/>
      <c r="AS83" s="358"/>
      <c r="AT83" s="367" t="s">
        <v>99</v>
      </c>
      <c r="AU83" s="358"/>
      <c r="AV83" s="357"/>
      <c r="AW83" s="367" t="s">
        <v>99</v>
      </c>
      <c r="AX83" s="359"/>
      <c r="AY83" s="358"/>
      <c r="AZ83" s="367" t="s">
        <v>99</v>
      </c>
      <c r="BA83" s="358"/>
      <c r="BB83" s="357"/>
      <c r="BC83" s="367" t="s">
        <v>99</v>
      </c>
      <c r="BD83" s="359"/>
      <c r="BE83" s="358"/>
      <c r="BF83" s="367" t="s">
        <v>99</v>
      </c>
      <c r="BG83" s="358"/>
      <c r="BH83" s="357"/>
      <c r="BI83" s="367" t="s">
        <v>99</v>
      </c>
      <c r="BJ83" s="359"/>
      <c r="BK83" s="358"/>
      <c r="BL83" s="367" t="s">
        <v>99</v>
      </c>
      <c r="BM83" s="358"/>
      <c r="BN83" s="357"/>
      <c r="BO83" s="367" t="s">
        <v>99</v>
      </c>
      <c r="BP83" s="359"/>
      <c r="BQ83" s="358"/>
      <c r="BR83" s="367" t="s">
        <v>99</v>
      </c>
      <c r="BS83" s="358"/>
      <c r="BT83" s="357"/>
      <c r="BU83" s="367" t="s">
        <v>99</v>
      </c>
      <c r="BV83" s="359"/>
      <c r="BW83" s="358"/>
      <c r="BX83" s="367" t="s">
        <v>99</v>
      </c>
      <c r="BY83" s="358"/>
      <c r="BZ83" s="357"/>
      <c r="CA83" s="367" t="s">
        <v>99</v>
      </c>
      <c r="CB83" s="359"/>
    </row>
    <row r="84" spans="1:80" ht="13.5" customHeight="1" thickBot="1">
      <c r="A84" s="398"/>
      <c r="B84" s="1"/>
      <c r="C84" s="2"/>
      <c r="D84" s="3"/>
      <c r="E84" s="51"/>
      <c r="F84" s="468" t="s">
        <v>104</v>
      </c>
      <c r="G84" s="468"/>
      <c r="H84" s="52"/>
      <c r="I84" s="8"/>
      <c r="J84" s="53" t="s">
        <v>99</v>
      </c>
      <c r="K84" s="8"/>
      <c r="L84" s="7"/>
      <c r="M84" s="53" t="s">
        <v>99</v>
      </c>
      <c r="N84" s="9"/>
      <c r="O84" s="8"/>
      <c r="P84" s="53" t="s">
        <v>99</v>
      </c>
      <c r="Q84" s="8"/>
      <c r="R84" s="7"/>
      <c r="S84" s="53" t="s">
        <v>99</v>
      </c>
      <c r="T84" s="9"/>
      <c r="U84" s="8"/>
      <c r="V84" s="53" t="s">
        <v>99</v>
      </c>
      <c r="W84" s="8"/>
      <c r="X84" s="7"/>
      <c r="Y84" s="53" t="s">
        <v>99</v>
      </c>
      <c r="Z84" s="9"/>
      <c r="AA84" s="8"/>
      <c r="AB84" s="53" t="s">
        <v>99</v>
      </c>
      <c r="AC84" s="8"/>
      <c r="AD84" s="7"/>
      <c r="AE84" s="53" t="s">
        <v>99</v>
      </c>
      <c r="AF84" s="9"/>
      <c r="AG84" s="8"/>
      <c r="AH84" s="53" t="s">
        <v>99</v>
      </c>
      <c r="AI84" s="8"/>
      <c r="AJ84" s="7"/>
      <c r="AK84" s="53" t="s">
        <v>99</v>
      </c>
      <c r="AL84" s="9"/>
      <c r="AM84" s="8"/>
      <c r="AN84" s="53" t="s">
        <v>99</v>
      </c>
      <c r="AO84" s="8"/>
      <c r="AP84" s="7"/>
      <c r="AQ84" s="53" t="s">
        <v>99</v>
      </c>
      <c r="AR84" s="9"/>
      <c r="AS84" s="8"/>
      <c r="AT84" s="53" t="s">
        <v>99</v>
      </c>
      <c r="AU84" s="8"/>
      <c r="AV84" s="7"/>
      <c r="AW84" s="53" t="s">
        <v>99</v>
      </c>
      <c r="AX84" s="9"/>
      <c r="AY84" s="8"/>
      <c r="AZ84" s="53" t="s">
        <v>99</v>
      </c>
      <c r="BA84" s="8"/>
      <c r="BB84" s="7"/>
      <c r="BC84" s="53" t="s">
        <v>99</v>
      </c>
      <c r="BD84" s="9"/>
      <c r="BE84" s="8"/>
      <c r="BF84" s="53" t="s">
        <v>99</v>
      </c>
      <c r="BG84" s="8"/>
      <c r="BH84" s="7"/>
      <c r="BI84" s="53" t="s">
        <v>99</v>
      </c>
      <c r="BJ84" s="9"/>
      <c r="BK84" s="8"/>
      <c r="BL84" s="53" t="s">
        <v>99</v>
      </c>
      <c r="BM84" s="8"/>
      <c r="BN84" s="7"/>
      <c r="BO84" s="53" t="s">
        <v>99</v>
      </c>
      <c r="BP84" s="9"/>
      <c r="BQ84" s="8"/>
      <c r="BR84" s="53" t="s">
        <v>99</v>
      </c>
      <c r="BS84" s="8"/>
      <c r="BT84" s="7"/>
      <c r="BU84" s="53" t="s">
        <v>99</v>
      </c>
      <c r="BV84" s="9"/>
      <c r="BW84" s="8"/>
      <c r="BX84" s="53" t="s">
        <v>99</v>
      </c>
      <c r="BY84" s="8"/>
      <c r="BZ84" s="7"/>
      <c r="CA84" s="53" t="s">
        <v>99</v>
      </c>
      <c r="CB84" s="9"/>
    </row>
    <row r="85" spans="1:80" ht="14.25" customHeight="1" thickBot="1">
      <c r="A85" s="398"/>
      <c r="B85" s="95"/>
      <c r="C85" s="96"/>
      <c r="D85" s="97"/>
      <c r="E85" s="473" t="s">
        <v>105</v>
      </c>
      <c r="F85" s="474"/>
      <c r="G85" s="474"/>
      <c r="H85" s="475"/>
      <c r="I85" s="65">
        <f>I81+I82</f>
        <v>25.759319646603686</v>
      </c>
      <c r="J85" s="54" t="s">
        <v>99</v>
      </c>
      <c r="K85" s="55">
        <f>K81+K82</f>
        <v>1.1584660056899998</v>
      </c>
      <c r="L85" s="65">
        <f>L81+L82</f>
        <v>24.971351483009187</v>
      </c>
      <c r="M85" s="54" t="s">
        <v>99</v>
      </c>
      <c r="N85" s="55">
        <f>N81+N82</f>
        <v>1.1076423392099999</v>
      </c>
      <c r="O85" s="65">
        <f>O81+O82</f>
        <v>24.67661608114269</v>
      </c>
      <c r="P85" s="54" t="s">
        <v>99</v>
      </c>
      <c r="Q85" s="55">
        <f>Q81+Q82</f>
        <v>1.08870194249</v>
      </c>
      <c r="R85" s="65">
        <f>R81+R82</f>
        <v>23.885635713002316</v>
      </c>
      <c r="S85" s="54" t="s">
        <v>99</v>
      </c>
      <c r="T85" s="55">
        <f>T81+T82</f>
        <v>1.0377674759724997</v>
      </c>
      <c r="U85" s="65">
        <f>U81+U82</f>
        <v>23.85559007904481</v>
      </c>
      <c r="V85" s="54" t="s">
        <v>99</v>
      </c>
      <c r="W85" s="55">
        <f>W81+W82</f>
        <v>1.0365542797725</v>
      </c>
      <c r="X85" s="65">
        <f>X81+X82</f>
        <v>23.523790981662124</v>
      </c>
      <c r="Y85" s="54" t="s">
        <v>99</v>
      </c>
      <c r="Z85" s="55">
        <f>Z81+Z82</f>
        <v>1.0159859328024998</v>
      </c>
      <c r="AA85" s="65">
        <f>AA81+AA82</f>
        <v>23.25211677846181</v>
      </c>
      <c r="AB85" s="54" t="s">
        <v>99</v>
      </c>
      <c r="AC85" s="55">
        <f>AC81+AC82</f>
        <v>0.9986714110524999</v>
      </c>
      <c r="AD85" s="65">
        <f>AD81+AD82</f>
        <v>23.822521986634186</v>
      </c>
      <c r="AE85" s="54" t="s">
        <v>99</v>
      </c>
      <c r="AF85" s="55">
        <f>AF81+AF82</f>
        <v>1.0347869821</v>
      </c>
      <c r="AG85" s="65">
        <f>AG81+AG82</f>
        <v>24.662732307914183</v>
      </c>
      <c r="AH85" s="54" t="s">
        <v>99</v>
      </c>
      <c r="AI85" s="55">
        <f>AI81+AI82</f>
        <v>1.0915506058599997</v>
      </c>
      <c r="AJ85" s="65">
        <f>AJ81+AJ82</f>
        <v>27.18926661555019</v>
      </c>
      <c r="AK85" s="54" t="s">
        <v>99</v>
      </c>
      <c r="AL85" s="55">
        <f>AL81+AL82</f>
        <v>1.2598501022900002</v>
      </c>
      <c r="AM85" s="65">
        <f>AM81+AM82</f>
        <v>27.42687337676881</v>
      </c>
      <c r="AN85" s="54" t="s">
        <v>99</v>
      </c>
      <c r="AO85" s="55">
        <f>AO81+AO82</f>
        <v>1.2755457451524996</v>
      </c>
      <c r="AP85" s="65">
        <f>AP81+AP82</f>
        <v>26.12730749709631</v>
      </c>
      <c r="AQ85" s="54" t="s">
        <v>99</v>
      </c>
      <c r="AR85" s="55">
        <f>AR81+AR82</f>
        <v>1.1838187511724998</v>
      </c>
      <c r="AS85" s="65">
        <f>AS81+AS82</f>
        <v>25.462619275708875</v>
      </c>
      <c r="AT85" s="54" t="s">
        <v>99</v>
      </c>
      <c r="AU85" s="55">
        <f>AU81+AU82</f>
        <v>1.1402635096624998</v>
      </c>
      <c r="AV85" s="65">
        <f>AV81+AV82</f>
        <v>26.649698225580124</v>
      </c>
      <c r="AW85" s="54" t="s">
        <v>99</v>
      </c>
      <c r="AX85" s="55">
        <f>AX81+AX82</f>
        <v>1.2196541666625</v>
      </c>
      <c r="AY85" s="65">
        <f>AY81+AY82</f>
        <v>26.047092521736747</v>
      </c>
      <c r="AZ85" s="54" t="s">
        <v>99</v>
      </c>
      <c r="BA85" s="55">
        <f>BA81+BA82</f>
        <v>1.1782913913999997</v>
      </c>
      <c r="BB85" s="65">
        <f>BB81+BB82</f>
        <v>24.903166809181684</v>
      </c>
      <c r="BC85" s="54" t="s">
        <v>99</v>
      </c>
      <c r="BD85" s="55">
        <f>BD81+BD82</f>
        <v>1.1029062244099999</v>
      </c>
      <c r="BE85" s="65">
        <f>BE81+BE82</f>
        <v>24.29460150256981</v>
      </c>
      <c r="BF85" s="54" t="s">
        <v>99</v>
      </c>
      <c r="BG85" s="55">
        <f>BG81+BG82</f>
        <v>1.0627071309724998</v>
      </c>
      <c r="BH85" s="65">
        <f>BH81+BH82</f>
        <v>24.373811778745683</v>
      </c>
      <c r="BI85" s="54" t="s">
        <v>99</v>
      </c>
      <c r="BJ85" s="55">
        <f>BJ81+BJ82</f>
        <v>1.0680803908099998</v>
      </c>
      <c r="BK85" s="65">
        <f>BK81+BK82</f>
        <v>24.363787936556687</v>
      </c>
      <c r="BL85" s="54" t="s">
        <v>99</v>
      </c>
      <c r="BM85" s="55">
        <f>BM81+BM82</f>
        <v>1.06746445906</v>
      </c>
      <c r="BN85" s="65">
        <f>BN81+BN82</f>
        <v>22.80705893678675</v>
      </c>
      <c r="BO85" s="54" t="s">
        <v>99</v>
      </c>
      <c r="BP85" s="55">
        <f>BP81+BP82</f>
        <v>0.97146968884</v>
      </c>
      <c r="BQ85" s="65">
        <f>BQ81+BQ82</f>
        <v>24.123172054202875</v>
      </c>
      <c r="BR85" s="54" t="s">
        <v>99</v>
      </c>
      <c r="BS85" s="55">
        <f>BS81+BS82</f>
        <v>1.0516887867025</v>
      </c>
      <c r="BT85" s="65">
        <f>BT81+BT82</f>
        <v>26.176419946246874</v>
      </c>
      <c r="BU85" s="54" t="s">
        <v>99</v>
      </c>
      <c r="BV85" s="55">
        <f>BV81+BV82</f>
        <v>1.1868281490625</v>
      </c>
      <c r="BW85" s="65">
        <f>BW81+BW82</f>
        <v>25.947823259148187</v>
      </c>
      <c r="BX85" s="54" t="s">
        <v>99</v>
      </c>
      <c r="BY85" s="55">
        <f>BY81+BY82</f>
        <v>1.17138319114</v>
      </c>
      <c r="BZ85" s="65">
        <f>BZ81+BZ82</f>
        <v>25.793412811335873</v>
      </c>
      <c r="CA85" s="54" t="s">
        <v>99</v>
      </c>
      <c r="CB85" s="55">
        <f>CB81+CB82</f>
        <v>1.1608368942024998</v>
      </c>
    </row>
    <row r="86" spans="1:80" ht="13.5" customHeight="1" thickBot="1">
      <c r="A86" s="398"/>
      <c r="B86" s="56"/>
      <c r="C86" s="57"/>
      <c r="D86" s="58"/>
      <c r="E86" s="476" t="s">
        <v>106</v>
      </c>
      <c r="F86" s="476"/>
      <c r="G86" s="476"/>
      <c r="H86" s="477"/>
      <c r="I86" s="412"/>
      <c r="J86" s="412"/>
      <c r="K86" s="412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12"/>
      <c r="AA86" s="412"/>
      <c r="AB86" s="412"/>
      <c r="AC86" s="412"/>
      <c r="AD86" s="412"/>
      <c r="AE86" s="412"/>
      <c r="AF86" s="412"/>
      <c r="AG86" s="412"/>
      <c r="AH86" s="412"/>
      <c r="AI86" s="412"/>
      <c r="AJ86" s="412"/>
      <c r="AK86" s="412"/>
      <c r="AL86" s="412"/>
      <c r="AM86" s="412"/>
      <c r="AN86" s="412"/>
      <c r="AO86" s="412"/>
      <c r="AP86" s="412"/>
      <c r="AQ86" s="412"/>
      <c r="AR86" s="412"/>
      <c r="AS86" s="412"/>
      <c r="AT86" s="412"/>
      <c r="AU86" s="412"/>
      <c r="AV86" s="412"/>
      <c r="AW86" s="412"/>
      <c r="AX86" s="412"/>
      <c r="AY86" s="412"/>
      <c r="AZ86" s="412"/>
      <c r="BA86" s="412"/>
      <c r="BB86" s="412"/>
      <c r="BC86" s="412"/>
      <c r="BD86" s="412"/>
      <c r="BE86" s="412"/>
      <c r="BF86" s="412"/>
      <c r="BG86" s="412"/>
      <c r="BH86" s="412"/>
      <c r="BI86" s="412"/>
      <c r="BJ86" s="412"/>
      <c r="BK86" s="412"/>
      <c r="BL86" s="412"/>
      <c r="BM86" s="412"/>
      <c r="BN86" s="412"/>
      <c r="BO86" s="412"/>
      <c r="BP86" s="412"/>
      <c r="BQ86" s="412"/>
      <c r="BR86" s="412"/>
      <c r="BS86" s="412"/>
      <c r="BT86" s="412"/>
      <c r="BU86" s="412"/>
      <c r="BV86" s="412"/>
      <c r="BW86" s="412"/>
      <c r="BX86" s="412"/>
      <c r="BY86" s="412"/>
      <c r="BZ86" s="412"/>
      <c r="CA86" s="412"/>
      <c r="CB86" s="412"/>
    </row>
    <row r="87" spans="1:20" ht="14.25" customHeight="1" thickBot="1">
      <c r="A87" s="441"/>
      <c r="B87" s="469" t="s">
        <v>107</v>
      </c>
      <c r="C87" s="470"/>
      <c r="D87" s="470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2"/>
    </row>
    <row r="88" spans="1:80" ht="12.75" customHeight="1">
      <c r="A88" s="59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</row>
    <row r="89" ht="12.75">
      <c r="A89" t="s">
        <v>146</v>
      </c>
    </row>
  </sheetData>
  <sheetProtection/>
  <mergeCells count="277">
    <mergeCell ref="A1:CD2"/>
    <mergeCell ref="B78:D80"/>
    <mergeCell ref="E78:H78"/>
    <mergeCell ref="F81:G81"/>
    <mergeCell ref="F82:G82"/>
    <mergeCell ref="E79:H79"/>
    <mergeCell ref="E80:H80"/>
    <mergeCell ref="F83:G83"/>
    <mergeCell ref="F84:G84"/>
    <mergeCell ref="B87:T87"/>
    <mergeCell ref="E85:H85"/>
    <mergeCell ref="E86:H86"/>
    <mergeCell ref="I86:K86"/>
    <mergeCell ref="L86:N86"/>
    <mergeCell ref="O86:Q86"/>
    <mergeCell ref="R86:T86"/>
    <mergeCell ref="O76:Q76"/>
    <mergeCell ref="R76:T76"/>
    <mergeCell ref="E77:H77"/>
    <mergeCell ref="I77:K77"/>
    <mergeCell ref="L77:N77"/>
    <mergeCell ref="O77:Q77"/>
    <mergeCell ref="R77:T77"/>
    <mergeCell ref="O74:Q74"/>
    <mergeCell ref="R74:T74"/>
    <mergeCell ref="E75:H75"/>
    <mergeCell ref="I75:K75"/>
    <mergeCell ref="L75:N75"/>
    <mergeCell ref="O75:Q75"/>
    <mergeCell ref="R75:T75"/>
    <mergeCell ref="B74:D77"/>
    <mergeCell ref="E74:H74"/>
    <mergeCell ref="I74:K74"/>
    <mergeCell ref="L74:N74"/>
    <mergeCell ref="E76:H76"/>
    <mergeCell ref="I76:K76"/>
    <mergeCell ref="L76:N76"/>
    <mergeCell ref="E71:H71"/>
    <mergeCell ref="E72:H72"/>
    <mergeCell ref="E73:H73"/>
    <mergeCell ref="C50:D50"/>
    <mergeCell ref="C52:D52"/>
    <mergeCell ref="C67:D67"/>
    <mergeCell ref="B71:C73"/>
    <mergeCell ref="B69:D69"/>
    <mergeCell ref="E69:H69"/>
    <mergeCell ref="B70:D70"/>
    <mergeCell ref="O18:Q18"/>
    <mergeCell ref="R18:T18"/>
    <mergeCell ref="E18:H18"/>
    <mergeCell ref="I18:K18"/>
    <mergeCell ref="L18:N18"/>
    <mergeCell ref="G15:H15"/>
    <mergeCell ref="I15:K15"/>
    <mergeCell ref="L15:N15"/>
    <mergeCell ref="R10:T10"/>
    <mergeCell ref="G10:H10"/>
    <mergeCell ref="I10:K10"/>
    <mergeCell ref="L10:N10"/>
    <mergeCell ref="O15:Q15"/>
    <mergeCell ref="R15:T15"/>
    <mergeCell ref="O10:Q10"/>
    <mergeCell ref="A3:A87"/>
    <mergeCell ref="B3:D5"/>
    <mergeCell ref="E3:F5"/>
    <mergeCell ref="G3:H5"/>
    <mergeCell ref="I3:K3"/>
    <mergeCell ref="L3:N3"/>
    <mergeCell ref="O3:Q3"/>
    <mergeCell ref="R3:T3"/>
    <mergeCell ref="C68:D68"/>
    <mergeCell ref="E70:H70"/>
    <mergeCell ref="B22:B68"/>
    <mergeCell ref="G22:H22"/>
    <mergeCell ref="C47:D47"/>
    <mergeCell ref="C26:D26"/>
    <mergeCell ref="C35:D35"/>
    <mergeCell ref="C36:D36"/>
    <mergeCell ref="C48:D48"/>
    <mergeCell ref="C57:D57"/>
    <mergeCell ref="C56:D56"/>
    <mergeCell ref="C49:D49"/>
    <mergeCell ref="C19:C21"/>
    <mergeCell ref="E7:F7"/>
    <mergeCell ref="E8:F8"/>
    <mergeCell ref="E10:F10"/>
    <mergeCell ref="E12:F12"/>
    <mergeCell ref="E13:F13"/>
    <mergeCell ref="E14:F14"/>
    <mergeCell ref="E16:F16"/>
    <mergeCell ref="E9:F9"/>
    <mergeCell ref="C22:F23"/>
    <mergeCell ref="B6:B21"/>
    <mergeCell ref="E6:F6"/>
    <mergeCell ref="E11:F11"/>
    <mergeCell ref="E17:F17"/>
    <mergeCell ref="E15:F15"/>
    <mergeCell ref="U10:W10"/>
    <mergeCell ref="X10:Z10"/>
    <mergeCell ref="AA10:AC10"/>
    <mergeCell ref="AD10:AF10"/>
    <mergeCell ref="U3:W3"/>
    <mergeCell ref="X3:Z3"/>
    <mergeCell ref="AA3:AC3"/>
    <mergeCell ref="AD3:AF3"/>
    <mergeCell ref="U18:W18"/>
    <mergeCell ref="X18:Z18"/>
    <mergeCell ref="AA18:AC18"/>
    <mergeCell ref="AD18:AF18"/>
    <mergeCell ref="U15:W15"/>
    <mergeCell ref="X15:Z15"/>
    <mergeCell ref="AA15:AC15"/>
    <mergeCell ref="AD15:AF15"/>
    <mergeCell ref="U75:W75"/>
    <mergeCell ref="X75:Z75"/>
    <mergeCell ref="AA75:AC75"/>
    <mergeCell ref="AD75:AF75"/>
    <mergeCell ref="U74:W74"/>
    <mergeCell ref="X74:Z74"/>
    <mergeCell ref="AA74:AC74"/>
    <mergeCell ref="AD74:AF74"/>
    <mergeCell ref="U77:W77"/>
    <mergeCell ref="X77:Z77"/>
    <mergeCell ref="AA77:AC77"/>
    <mergeCell ref="AD77:AF77"/>
    <mergeCell ref="U76:W76"/>
    <mergeCell ref="X76:Z76"/>
    <mergeCell ref="AA76:AC76"/>
    <mergeCell ref="AD76:AF76"/>
    <mergeCell ref="U86:W86"/>
    <mergeCell ref="X86:Z86"/>
    <mergeCell ref="AA86:AC86"/>
    <mergeCell ref="AD86:AF86"/>
    <mergeCell ref="AM3:AO3"/>
    <mergeCell ref="AP3:AR3"/>
    <mergeCell ref="AG10:AI10"/>
    <mergeCell ref="AJ10:AL10"/>
    <mergeCell ref="AM10:AO10"/>
    <mergeCell ref="AP10:AR10"/>
    <mergeCell ref="AG3:AI3"/>
    <mergeCell ref="AJ3:AL3"/>
    <mergeCell ref="AM15:AO15"/>
    <mergeCell ref="AP15:AR15"/>
    <mergeCell ref="AG18:AI18"/>
    <mergeCell ref="AJ18:AL18"/>
    <mergeCell ref="AM18:AO18"/>
    <mergeCell ref="AP18:AR18"/>
    <mergeCell ref="AG15:AI15"/>
    <mergeCell ref="AJ15:AL15"/>
    <mergeCell ref="AM74:AO74"/>
    <mergeCell ref="AP74:AR74"/>
    <mergeCell ref="AG75:AI75"/>
    <mergeCell ref="AJ75:AL75"/>
    <mergeCell ref="AM75:AO75"/>
    <mergeCell ref="AP75:AR75"/>
    <mergeCell ref="AG74:AI74"/>
    <mergeCell ref="AJ74:AL74"/>
    <mergeCell ref="AG77:AI77"/>
    <mergeCell ref="AJ77:AL77"/>
    <mergeCell ref="AM77:AO77"/>
    <mergeCell ref="AP77:AR77"/>
    <mergeCell ref="AG76:AI76"/>
    <mergeCell ref="AJ76:AL76"/>
    <mergeCell ref="AM76:AO76"/>
    <mergeCell ref="AP76:AR76"/>
    <mergeCell ref="AG86:AI86"/>
    <mergeCell ref="AJ86:AL86"/>
    <mergeCell ref="AM86:AO86"/>
    <mergeCell ref="AP86:AR86"/>
    <mergeCell ref="AY3:BA3"/>
    <mergeCell ref="BB3:BD3"/>
    <mergeCell ref="AS10:AU10"/>
    <mergeCell ref="AV10:AX10"/>
    <mergeCell ref="AY10:BA10"/>
    <mergeCell ref="BB10:BD10"/>
    <mergeCell ref="AS3:AU3"/>
    <mergeCell ref="AV3:AX3"/>
    <mergeCell ref="AY15:BA15"/>
    <mergeCell ref="BB15:BD15"/>
    <mergeCell ref="AS18:AU18"/>
    <mergeCell ref="AV18:AX18"/>
    <mergeCell ref="AY18:BA18"/>
    <mergeCell ref="BB18:BD18"/>
    <mergeCell ref="AS15:AU15"/>
    <mergeCell ref="AV15:AX15"/>
    <mergeCell ref="AY74:BA74"/>
    <mergeCell ref="BB74:BD74"/>
    <mergeCell ref="AS75:AU75"/>
    <mergeCell ref="AV75:AX75"/>
    <mergeCell ref="AY75:BA75"/>
    <mergeCell ref="BB75:BD75"/>
    <mergeCell ref="AS74:AU74"/>
    <mergeCell ref="AV74:AX74"/>
    <mergeCell ref="AS77:AU77"/>
    <mergeCell ref="AV77:AX77"/>
    <mergeCell ref="AY77:BA77"/>
    <mergeCell ref="BB77:BD77"/>
    <mergeCell ref="AS76:AU76"/>
    <mergeCell ref="AV76:AX76"/>
    <mergeCell ref="AY76:BA76"/>
    <mergeCell ref="BB76:BD76"/>
    <mergeCell ref="AS86:AU86"/>
    <mergeCell ref="AV86:AX86"/>
    <mergeCell ref="AY86:BA86"/>
    <mergeCell ref="BB86:BD86"/>
    <mergeCell ref="BK3:BM3"/>
    <mergeCell ref="BN3:BP3"/>
    <mergeCell ref="BE10:BG10"/>
    <mergeCell ref="BH10:BJ10"/>
    <mergeCell ref="BK10:BM10"/>
    <mergeCell ref="BN10:BP10"/>
    <mergeCell ref="BE3:BG3"/>
    <mergeCell ref="BH3:BJ3"/>
    <mergeCell ref="BK15:BM15"/>
    <mergeCell ref="BN15:BP15"/>
    <mergeCell ref="BE18:BG18"/>
    <mergeCell ref="BH18:BJ18"/>
    <mergeCell ref="BK18:BM18"/>
    <mergeCell ref="BN18:BP18"/>
    <mergeCell ref="BE15:BG15"/>
    <mergeCell ref="BH15:BJ15"/>
    <mergeCell ref="BK74:BM74"/>
    <mergeCell ref="BN74:BP74"/>
    <mergeCell ref="BE75:BG75"/>
    <mergeCell ref="BH75:BJ75"/>
    <mergeCell ref="BK75:BM75"/>
    <mergeCell ref="BN75:BP75"/>
    <mergeCell ref="BE74:BG74"/>
    <mergeCell ref="BH74:BJ74"/>
    <mergeCell ref="BE77:BG77"/>
    <mergeCell ref="BH77:BJ77"/>
    <mergeCell ref="BK77:BM77"/>
    <mergeCell ref="BN77:BP77"/>
    <mergeCell ref="BE76:BG76"/>
    <mergeCell ref="BH76:BJ76"/>
    <mergeCell ref="BK76:BM76"/>
    <mergeCell ref="BN76:BP76"/>
    <mergeCell ref="BE86:BG86"/>
    <mergeCell ref="BH86:BJ86"/>
    <mergeCell ref="BK86:BM86"/>
    <mergeCell ref="BN86:BP86"/>
    <mergeCell ref="BW3:BY3"/>
    <mergeCell ref="BZ3:CB3"/>
    <mergeCell ref="BQ10:BS10"/>
    <mergeCell ref="BT10:BV10"/>
    <mergeCell ref="BW10:BY10"/>
    <mergeCell ref="BZ10:CB10"/>
    <mergeCell ref="BQ3:BS3"/>
    <mergeCell ref="BT3:BV3"/>
    <mergeCell ref="BW15:BY15"/>
    <mergeCell ref="BZ15:CB15"/>
    <mergeCell ref="BQ18:BS18"/>
    <mergeCell ref="BT18:BV18"/>
    <mergeCell ref="BW18:BY18"/>
    <mergeCell ref="BZ18:CB18"/>
    <mergeCell ref="BQ15:BS15"/>
    <mergeCell ref="BT15:BV15"/>
    <mergeCell ref="BW74:BY74"/>
    <mergeCell ref="BZ74:CB74"/>
    <mergeCell ref="BQ75:BS75"/>
    <mergeCell ref="BT75:BV75"/>
    <mergeCell ref="BW75:BY75"/>
    <mergeCell ref="BZ75:CB75"/>
    <mergeCell ref="BQ74:BS74"/>
    <mergeCell ref="BT74:BV74"/>
    <mergeCell ref="BQ77:BS77"/>
    <mergeCell ref="BT77:BV77"/>
    <mergeCell ref="BW77:BY77"/>
    <mergeCell ref="BZ77:CB77"/>
    <mergeCell ref="BQ76:BS76"/>
    <mergeCell ref="BT76:BV76"/>
    <mergeCell ref="BW76:BY76"/>
    <mergeCell ref="BZ76:CB76"/>
    <mergeCell ref="BQ86:BS86"/>
    <mergeCell ref="BT86:BV86"/>
    <mergeCell ref="BW86:BY86"/>
    <mergeCell ref="BZ86:CB86"/>
  </mergeCells>
  <printOptions/>
  <pageMargins left="0.18" right="0.17" top="0.16" bottom="0.17" header="0.16" footer="0.1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8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22.421875" style="122" customWidth="1"/>
    <col min="2" max="2" width="22.421875" style="98" customWidth="1"/>
    <col min="3" max="3" width="22.421875" style="98" hidden="1" customWidth="1"/>
    <col min="4" max="4" width="7.28125" style="98" customWidth="1"/>
    <col min="5" max="5" width="7.421875" style="98" customWidth="1"/>
    <col min="6" max="6" width="7.00390625" style="98" customWidth="1"/>
    <col min="7" max="8" width="6.8515625" style="98" customWidth="1"/>
    <col min="9" max="9" width="8.28125" style="98" customWidth="1"/>
    <col min="10" max="10" width="8.421875" style="98" customWidth="1"/>
    <col min="11" max="16384" width="9.140625" style="98" customWidth="1"/>
  </cols>
  <sheetData>
    <row r="1" spans="1:14" ht="15">
      <c r="A1" s="486" t="s">
        <v>160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</row>
    <row r="2" spans="1:14" ht="16.5" thickBot="1">
      <c r="A2" s="99"/>
      <c r="B2" s="100"/>
      <c r="C2" s="100"/>
      <c r="D2" s="100"/>
      <c r="E2" s="101"/>
      <c r="F2" s="101"/>
      <c r="G2" s="101"/>
      <c r="H2" s="101"/>
      <c r="I2" s="101"/>
      <c r="J2" s="101"/>
      <c r="K2" s="102"/>
      <c r="L2" s="201" t="s">
        <v>212</v>
      </c>
      <c r="M2" s="488"/>
      <c r="N2" s="488"/>
    </row>
    <row r="3" spans="1:14" ht="12.75">
      <c r="A3" s="103" t="s">
        <v>147</v>
      </c>
      <c r="B3" s="489" t="s">
        <v>147</v>
      </c>
      <c r="C3" s="490"/>
      <c r="D3" s="491"/>
      <c r="E3" s="492" t="s">
        <v>148</v>
      </c>
      <c r="F3" s="493"/>
      <c r="G3" s="492" t="s">
        <v>149</v>
      </c>
      <c r="H3" s="493"/>
      <c r="I3" s="492" t="s">
        <v>150</v>
      </c>
      <c r="J3" s="493"/>
      <c r="K3" s="494" t="s">
        <v>151</v>
      </c>
      <c r="L3" s="495"/>
      <c r="M3" s="495"/>
      <c r="N3" s="496"/>
    </row>
    <row r="4" spans="1:14" ht="13.5" thickBot="1">
      <c r="A4" s="104" t="s">
        <v>152</v>
      </c>
      <c r="B4" s="499" t="s">
        <v>153</v>
      </c>
      <c r="C4" s="500"/>
      <c r="D4" s="501"/>
      <c r="E4" s="106" t="s">
        <v>154</v>
      </c>
      <c r="F4" s="106" t="s">
        <v>155</v>
      </c>
      <c r="G4" s="106" t="s">
        <v>154</v>
      </c>
      <c r="H4" s="106" t="s">
        <v>155</v>
      </c>
      <c r="I4" s="106" t="s">
        <v>154</v>
      </c>
      <c r="J4" s="106" t="s">
        <v>155</v>
      </c>
      <c r="K4" s="107" t="s">
        <v>156</v>
      </c>
      <c r="L4" s="107" t="s">
        <v>157</v>
      </c>
      <c r="M4" s="107" t="s">
        <v>213</v>
      </c>
      <c r="N4" s="108" t="s">
        <v>214</v>
      </c>
    </row>
    <row r="5" spans="1:15" ht="12.75">
      <c r="A5" s="144" t="s">
        <v>161</v>
      </c>
      <c r="B5" s="155" t="s">
        <v>158</v>
      </c>
      <c r="C5" s="155"/>
      <c r="D5" s="155"/>
      <c r="E5" s="145"/>
      <c r="F5" s="145"/>
      <c r="G5" s="145"/>
      <c r="H5" s="145"/>
      <c r="I5" s="145"/>
      <c r="J5" s="146"/>
      <c r="K5" s="156"/>
      <c r="L5" s="156"/>
      <c r="M5" s="156"/>
      <c r="N5" s="157"/>
      <c r="O5" s="128"/>
    </row>
    <row r="6" spans="1:15" ht="12.75">
      <c r="A6" s="158" t="s">
        <v>159</v>
      </c>
      <c r="B6" s="159" t="s">
        <v>162</v>
      </c>
      <c r="C6" s="159"/>
      <c r="D6" s="160" t="s">
        <v>109</v>
      </c>
      <c r="E6" s="159"/>
      <c r="F6" s="159"/>
      <c r="G6" s="160">
        <v>49.1</v>
      </c>
      <c r="H6" s="160">
        <v>35</v>
      </c>
      <c r="I6" s="159"/>
      <c r="J6" s="161"/>
      <c r="K6" s="236">
        <f>'Сут ведомость'!J11/1000</f>
        <v>0.636</v>
      </c>
      <c r="L6" s="236">
        <f>'Сут ведомость'!J17/1000</f>
        <v>0.66</v>
      </c>
      <c r="M6" s="236">
        <f>'Сут ведомость'!J26/1000</f>
        <v>0.702</v>
      </c>
      <c r="N6" s="553">
        <f>'Сут ведомость'!J27/1000</f>
        <v>0.468</v>
      </c>
      <c r="O6" s="128"/>
    </row>
    <row r="7" spans="1:15" ht="12.75">
      <c r="A7" s="158" t="s">
        <v>163</v>
      </c>
      <c r="B7" s="159" t="s">
        <v>164</v>
      </c>
      <c r="C7" s="159"/>
      <c r="D7" s="160" t="s">
        <v>113</v>
      </c>
      <c r="E7" s="159"/>
      <c r="F7" s="159"/>
      <c r="G7" s="160">
        <v>49.1</v>
      </c>
      <c r="H7" s="160">
        <v>35</v>
      </c>
      <c r="I7" s="159"/>
      <c r="J7" s="161"/>
      <c r="K7" s="236">
        <f>'Сут ведомость'!AH11/1000</f>
        <v>0.588</v>
      </c>
      <c r="L7" s="236">
        <f>'Сут ведомость'!AH17/1000</f>
        <v>0.63</v>
      </c>
      <c r="M7" s="236">
        <f>'Сут ведомость'!AH26/1000</f>
        <v>0.78</v>
      </c>
      <c r="N7" s="553">
        <f>'Сут ведомость'!AH27/1000</f>
        <v>0.396</v>
      </c>
      <c r="O7" s="128"/>
    </row>
    <row r="8" spans="1:15" ht="12.75">
      <c r="A8" s="158"/>
      <c r="B8" s="159" t="s">
        <v>165</v>
      </c>
      <c r="C8" s="159"/>
      <c r="D8" s="160" t="s">
        <v>138</v>
      </c>
      <c r="E8" s="159"/>
      <c r="F8" s="159"/>
      <c r="G8" s="160">
        <v>49.1</v>
      </c>
      <c r="H8" s="160">
        <v>35</v>
      </c>
      <c r="I8" s="159"/>
      <c r="J8" s="161"/>
      <c r="K8" s="236">
        <f>'Сут ведомость'!L11/1000</f>
        <v>0.171</v>
      </c>
      <c r="L8" s="236">
        <f>'Сут ведомость'!L17/1000</f>
        <v>0.426</v>
      </c>
      <c r="M8" s="236">
        <f>'Сут ведомость'!L26/1000</f>
        <v>0.108</v>
      </c>
      <c r="N8" s="553">
        <f>'Сут ведомость'!L27/1000</f>
        <v>0.123</v>
      </c>
      <c r="O8" s="128"/>
    </row>
    <row r="9" spans="1:15" ht="12.75">
      <c r="A9" s="158"/>
      <c r="B9" s="159" t="s">
        <v>166</v>
      </c>
      <c r="C9" s="159"/>
      <c r="D9" s="160" t="s">
        <v>112</v>
      </c>
      <c r="E9" s="159"/>
      <c r="F9" s="159"/>
      <c r="G9" s="160">
        <v>49.1</v>
      </c>
      <c r="H9" s="160">
        <v>35</v>
      </c>
      <c r="I9" s="159"/>
      <c r="J9" s="161"/>
      <c r="K9" s="236">
        <f>'Сут ведомость'!AJ11/1000</f>
        <v>0.894</v>
      </c>
      <c r="L9" s="236">
        <f>'Сут ведомость'!AJ17/1000</f>
        <v>0.885</v>
      </c>
      <c r="M9" s="236">
        <f>'Сут ведомость'!AJ26/1000</f>
        <v>0.789</v>
      </c>
      <c r="N9" s="553">
        <v>0.768</v>
      </c>
      <c r="O9" s="128"/>
    </row>
    <row r="10" spans="1:15" ht="12.75">
      <c r="A10" s="158"/>
      <c r="B10" s="159" t="s">
        <v>167</v>
      </c>
      <c r="C10" s="159"/>
      <c r="D10" s="160" t="s">
        <v>29</v>
      </c>
      <c r="E10" s="159"/>
      <c r="F10" s="159"/>
      <c r="G10" s="160">
        <v>49.1</v>
      </c>
      <c r="H10" s="160">
        <v>35</v>
      </c>
      <c r="I10" s="159"/>
      <c r="J10" s="161"/>
      <c r="K10" s="236">
        <f>'Сут ведомость'!N11/1000</f>
        <v>0.348</v>
      </c>
      <c r="L10" s="236">
        <f>'Сут ведомость'!N17/1000</f>
        <v>1.122</v>
      </c>
      <c r="M10" s="236">
        <f>'Сут ведомость'!N26/1000</f>
        <v>0.198</v>
      </c>
      <c r="N10" s="553">
        <f>'Сут ведомость'!N27/1000</f>
        <v>0.234</v>
      </c>
      <c r="O10" s="128"/>
    </row>
    <row r="11" spans="1:15" ht="12.75">
      <c r="A11" s="158"/>
      <c r="B11" s="159" t="s">
        <v>168</v>
      </c>
      <c r="C11" s="159"/>
      <c r="D11" s="160" t="s">
        <v>110</v>
      </c>
      <c r="E11" s="159"/>
      <c r="F11" s="159"/>
      <c r="G11" s="160">
        <v>49.1</v>
      </c>
      <c r="H11" s="160">
        <v>35</v>
      </c>
      <c r="I11" s="159"/>
      <c r="J11" s="161"/>
      <c r="K11" s="236">
        <f>'Сут ведомость'!P11/1000</f>
        <v>0.369</v>
      </c>
      <c r="L11" s="236">
        <f>'Сут ведомость'!P17/1000</f>
        <v>0.639</v>
      </c>
      <c r="M11" s="236">
        <f>'Сут ведомость'!P26/1000</f>
        <v>0.837</v>
      </c>
      <c r="N11" s="553">
        <f>'Сут ведомость'!P27/1000</f>
        <v>0.549</v>
      </c>
      <c r="O11" s="128"/>
    </row>
    <row r="12" spans="1:15" ht="12.75">
      <c r="A12" s="158"/>
      <c r="B12" s="159" t="s">
        <v>169</v>
      </c>
      <c r="C12" s="159"/>
      <c r="D12" s="160" t="s">
        <v>139</v>
      </c>
      <c r="E12" s="159"/>
      <c r="F12" s="159"/>
      <c r="G12" s="160">
        <v>49.1</v>
      </c>
      <c r="H12" s="160">
        <v>35</v>
      </c>
      <c r="I12" s="159"/>
      <c r="J12" s="161"/>
      <c r="K12" s="236">
        <f>'Сут ведомость'!AL11/1000</f>
        <v>0.6</v>
      </c>
      <c r="L12" s="236">
        <f>'Сут ведомость'!AL17/1000</f>
        <v>0.834</v>
      </c>
      <c r="M12" s="236">
        <f>'Сут ведомость'!AL26/1000</f>
        <v>0.654</v>
      </c>
      <c r="N12" s="553">
        <f>'Сут ведомость'!AL27/1000</f>
        <v>0.612</v>
      </c>
      <c r="O12" s="128"/>
    </row>
    <row r="13" spans="1:15" ht="12.75">
      <c r="A13" s="158"/>
      <c r="B13" s="159" t="s">
        <v>170</v>
      </c>
      <c r="C13" s="159"/>
      <c r="D13" s="160" t="s">
        <v>68</v>
      </c>
      <c r="E13" s="159"/>
      <c r="F13" s="159"/>
      <c r="G13" s="160">
        <v>49.1</v>
      </c>
      <c r="H13" s="160">
        <v>35</v>
      </c>
      <c r="I13" s="159"/>
      <c r="J13" s="161"/>
      <c r="K13" s="236">
        <f>'Сут ведомость'!BH11/1000</f>
        <v>0.387</v>
      </c>
      <c r="L13" s="236">
        <f>'Сут ведомость'!BH17/1000</f>
        <v>0.351</v>
      </c>
      <c r="M13" s="236">
        <f>'Сут ведомость'!BH26/1000</f>
        <v>0.297</v>
      </c>
      <c r="N13" s="553">
        <f>'Сут ведомость'!BH27/1000</f>
        <v>0.288</v>
      </c>
      <c r="O13" s="128"/>
    </row>
    <row r="14" spans="1:15" ht="12.75">
      <c r="A14" s="158"/>
      <c r="B14" s="159" t="s">
        <v>171</v>
      </c>
      <c r="C14" s="159"/>
      <c r="D14" s="160" t="s">
        <v>80</v>
      </c>
      <c r="E14" s="159"/>
      <c r="F14" s="159"/>
      <c r="G14" s="160">
        <v>49.1</v>
      </c>
      <c r="H14" s="160">
        <v>35</v>
      </c>
      <c r="I14" s="159"/>
      <c r="J14" s="161"/>
      <c r="K14" s="236">
        <f>'Сут ведомость'!BX11/1000</f>
        <v>0.261</v>
      </c>
      <c r="L14" s="236">
        <f>'Сут ведомость'!BX17/1000</f>
        <v>0.405</v>
      </c>
      <c r="M14" s="236">
        <f>'Сут ведомость'!BX26/1000</f>
        <v>0.378</v>
      </c>
      <c r="N14" s="553">
        <f>'Сут ведомость'!BX27/1000</f>
        <v>0.378</v>
      </c>
      <c r="O14" s="128"/>
    </row>
    <row r="15" spans="1:15" ht="12.75">
      <c r="A15" s="158"/>
      <c r="B15" s="376" t="s">
        <v>145</v>
      </c>
      <c r="C15" s="159"/>
      <c r="D15" s="160" t="s">
        <v>35</v>
      </c>
      <c r="E15" s="159"/>
      <c r="F15" s="159"/>
      <c r="G15" s="160">
        <v>49.1</v>
      </c>
      <c r="H15" s="160">
        <v>35</v>
      </c>
      <c r="I15" s="159"/>
      <c r="J15" s="161"/>
      <c r="K15" s="236">
        <f>'Сут ведомость'!V11/1000</f>
        <v>0.501</v>
      </c>
      <c r="L15" s="236">
        <f>'Сут ведомость'!V17/1000</f>
        <v>0.348</v>
      </c>
      <c r="M15" s="236">
        <f>'Сут ведомость'!V26/1000</f>
        <v>0.309</v>
      </c>
      <c r="N15" s="553">
        <f>'Сут ведомость'!V27/1000</f>
        <v>0.175</v>
      </c>
      <c r="O15" s="128"/>
    </row>
    <row r="16" spans="1:15" ht="12.75">
      <c r="A16" s="158"/>
      <c r="B16" s="376" t="s">
        <v>256</v>
      </c>
      <c r="C16" s="159"/>
      <c r="D16" s="160" t="s">
        <v>53</v>
      </c>
      <c r="E16" s="159"/>
      <c r="F16" s="159"/>
      <c r="G16" s="160">
        <v>49.1</v>
      </c>
      <c r="H16" s="160">
        <v>35</v>
      </c>
      <c r="I16" s="159"/>
      <c r="J16" s="161"/>
      <c r="K16" s="236">
        <f>'Сут ведомость'!AR11/1000</f>
        <v>0.712</v>
      </c>
      <c r="L16" s="236">
        <f>'Сут ведомость'!AR17/1000</f>
        <v>0.807</v>
      </c>
      <c r="M16" s="236">
        <f>'Сут ведомость'!AR26/1000</f>
        <v>0.677</v>
      </c>
      <c r="N16" s="553">
        <f>'Сут ведомость'!AR27/1000</f>
        <v>0.6</v>
      </c>
      <c r="O16" s="128"/>
    </row>
    <row r="17" spans="1:15" ht="12.75">
      <c r="A17" s="158"/>
      <c r="B17" s="376" t="s">
        <v>172</v>
      </c>
      <c r="C17" s="159"/>
      <c r="D17" s="160" t="s">
        <v>50</v>
      </c>
      <c r="E17" s="159"/>
      <c r="F17" s="159"/>
      <c r="G17" s="160">
        <v>49.1</v>
      </c>
      <c r="H17" s="160">
        <v>35</v>
      </c>
      <c r="I17" s="159"/>
      <c r="J17" s="161"/>
      <c r="K17" s="236">
        <f>'Сут ведомость'!AN11/1000</f>
        <v>0.571</v>
      </c>
      <c r="L17" s="236">
        <f>'Сут ведомость'!AN17/1000</f>
        <v>0.458</v>
      </c>
      <c r="M17" s="236">
        <f>'Сут ведомость'!AN26/1000</f>
        <v>0.163</v>
      </c>
      <c r="N17" s="553">
        <f>'Сут ведомость'!AN27/1000</f>
        <v>0.113</v>
      </c>
      <c r="O17" s="128"/>
    </row>
    <row r="18" spans="1:15" ht="12.75">
      <c r="A18" s="158"/>
      <c r="B18" s="376" t="s">
        <v>173</v>
      </c>
      <c r="C18" s="159"/>
      <c r="D18" s="160" t="s">
        <v>73</v>
      </c>
      <c r="E18" s="159"/>
      <c r="F18" s="159"/>
      <c r="G18" s="160">
        <v>49.1</v>
      </c>
      <c r="H18" s="160">
        <v>35</v>
      </c>
      <c r="I18" s="159"/>
      <c r="J18" s="161"/>
      <c r="K18" s="236">
        <f>'Сут ведомость'!BN11/1000</f>
        <v>0.295</v>
      </c>
      <c r="L18" s="236">
        <f>'Сут ведомость'!BN17/1000</f>
        <v>0.465</v>
      </c>
      <c r="M18" s="236">
        <f>'Сут ведомость'!BN26/1000</f>
        <v>0.407</v>
      </c>
      <c r="N18" s="553">
        <f>'Сут ведомость'!BN27/1000</f>
        <v>0.337</v>
      </c>
      <c r="O18" s="128"/>
    </row>
    <row r="19" spans="1:15" ht="12.75">
      <c r="A19" s="158"/>
      <c r="B19" s="376" t="s">
        <v>174</v>
      </c>
      <c r="C19" s="159"/>
      <c r="D19" s="160" t="s">
        <v>85</v>
      </c>
      <c r="E19" s="159"/>
      <c r="F19" s="159"/>
      <c r="G19" s="160">
        <v>49.1</v>
      </c>
      <c r="H19" s="160">
        <v>35</v>
      </c>
      <c r="I19" s="159"/>
      <c r="J19" s="161"/>
      <c r="K19" s="236">
        <f>'Сут ведомость'!CD11/1000</f>
        <v>0.68</v>
      </c>
      <c r="L19" s="236">
        <f>'Сут ведомость'!CD17/1000</f>
        <v>0.843</v>
      </c>
      <c r="M19" s="236">
        <f>'Сут ведомость'!CD26/1000</f>
        <v>0.72</v>
      </c>
      <c r="N19" s="553">
        <f>'Сут ведомость'!CD27/1000</f>
        <v>0.742</v>
      </c>
      <c r="O19" s="128"/>
    </row>
    <row r="20" spans="1:15" ht="12.75">
      <c r="A20" s="158"/>
      <c r="B20" s="376" t="s">
        <v>175</v>
      </c>
      <c r="C20" s="159"/>
      <c r="D20" s="160" t="s">
        <v>37</v>
      </c>
      <c r="E20" s="159"/>
      <c r="F20" s="159"/>
      <c r="G20" s="160">
        <v>49.1</v>
      </c>
      <c r="H20" s="160">
        <v>35</v>
      </c>
      <c r="I20" s="159"/>
      <c r="J20" s="161"/>
      <c r="K20" s="236">
        <f>'Сут ведомость'!X11/1000</f>
        <v>0</v>
      </c>
      <c r="L20" s="236">
        <f>'Сут ведомость'!X17/1000</f>
        <v>0</v>
      </c>
      <c r="M20" s="236">
        <f>'Сут ведомость'!X26/1000</f>
        <v>0</v>
      </c>
      <c r="N20" s="553">
        <f>'Сут ведомость'!X27/1000</f>
        <v>0</v>
      </c>
      <c r="O20" s="128"/>
    </row>
    <row r="21" spans="1:15" ht="12.75">
      <c r="A21" s="158"/>
      <c r="B21" s="376" t="s">
        <v>176</v>
      </c>
      <c r="C21" s="159"/>
      <c r="D21" s="160" t="s">
        <v>55</v>
      </c>
      <c r="E21" s="159"/>
      <c r="F21" s="159"/>
      <c r="G21" s="160">
        <v>49.1</v>
      </c>
      <c r="H21" s="160">
        <v>35</v>
      </c>
      <c r="I21" s="159"/>
      <c r="J21" s="161"/>
      <c r="K21" s="236">
        <f>'Сут ведомость'!AT11/1000</f>
        <v>0.138</v>
      </c>
      <c r="L21" s="236">
        <f>'Сут ведомость'!AT17/1000</f>
        <v>0.36</v>
      </c>
      <c r="M21" s="236">
        <f>'Сут ведомость'!AT26/1000</f>
        <v>0.223</v>
      </c>
      <c r="N21" s="553">
        <f>'Сут ведомость'!AT27/1000</f>
        <v>0.18</v>
      </c>
      <c r="O21" s="128"/>
    </row>
    <row r="22" spans="1:15" ht="12.75">
      <c r="A22" s="158"/>
      <c r="B22" s="376" t="s">
        <v>177</v>
      </c>
      <c r="C22" s="159"/>
      <c r="D22" s="160" t="s">
        <v>75</v>
      </c>
      <c r="E22" s="159"/>
      <c r="F22" s="159"/>
      <c r="G22" s="160">
        <v>49.1</v>
      </c>
      <c r="H22" s="160">
        <v>35</v>
      </c>
      <c r="I22" s="159"/>
      <c r="J22" s="161"/>
      <c r="K22" s="236">
        <f>'Сут ведомость'!BP11/1000</f>
        <v>1.438</v>
      </c>
      <c r="L22" s="236">
        <f>'Сут ведомость'!BP17/1000</f>
        <v>1.09</v>
      </c>
      <c r="M22" s="236">
        <f>'Сут ведомость'!BP26/1000</f>
        <v>1.409</v>
      </c>
      <c r="N22" s="553">
        <f>'Сут ведомость'!BP27/1000</f>
        <v>1.383</v>
      </c>
      <c r="O22" s="128"/>
    </row>
    <row r="23" spans="1:15" ht="12.75">
      <c r="A23" s="158"/>
      <c r="B23" s="376" t="s">
        <v>178</v>
      </c>
      <c r="C23" s="159"/>
      <c r="D23" s="160" t="s">
        <v>87</v>
      </c>
      <c r="E23" s="159"/>
      <c r="F23" s="159"/>
      <c r="G23" s="160">
        <v>49.1</v>
      </c>
      <c r="H23" s="160">
        <v>35</v>
      </c>
      <c r="I23" s="159"/>
      <c r="J23" s="161"/>
      <c r="K23" s="236">
        <f>'Сут ведомость'!CF11/1000</f>
        <v>1.006</v>
      </c>
      <c r="L23" s="236">
        <f>'Сут ведомость'!CF17/1000</f>
        <v>0.855</v>
      </c>
      <c r="M23" s="236">
        <f>'Сут ведомость'!CF26/1000</f>
        <v>0.955</v>
      </c>
      <c r="N23" s="553">
        <f>'Сут ведомость'!CF27/1000</f>
        <v>0.925</v>
      </c>
      <c r="O23" s="128"/>
    </row>
    <row r="24" spans="1:15" ht="12.75">
      <c r="A24" s="158"/>
      <c r="B24" s="376" t="s">
        <v>179</v>
      </c>
      <c r="C24" s="159"/>
      <c r="D24" s="160" t="s">
        <v>39</v>
      </c>
      <c r="E24" s="159"/>
      <c r="F24" s="159"/>
      <c r="G24" s="160">
        <v>49.1</v>
      </c>
      <c r="H24" s="160">
        <v>35</v>
      </c>
      <c r="I24" s="159"/>
      <c r="J24" s="161"/>
      <c r="K24" s="236">
        <f>'Сут ведомость'!Z11/1000</f>
        <v>0.002</v>
      </c>
      <c r="L24" s="236">
        <f>'Сут ведомость'!Z17/1000</f>
        <v>0.002</v>
      </c>
      <c r="M24" s="236">
        <f>'Сут ведомость'!Z26/1000</f>
        <v>0.002</v>
      </c>
      <c r="N24" s="553">
        <f>'Сут ведомость'!Z27/1000</f>
        <v>0.002</v>
      </c>
      <c r="O24" s="128"/>
    </row>
    <row r="25" spans="1:15" ht="12.75">
      <c r="A25" s="158"/>
      <c r="B25" s="376" t="s">
        <v>264</v>
      </c>
      <c r="C25" s="159"/>
      <c r="D25" s="160" t="s">
        <v>57</v>
      </c>
      <c r="E25" s="159"/>
      <c r="F25" s="159"/>
      <c r="G25" s="160">
        <v>49.1</v>
      </c>
      <c r="H25" s="160">
        <v>35</v>
      </c>
      <c r="I25" s="159"/>
      <c r="J25" s="159"/>
      <c r="K25" s="236">
        <f>'Сут ведомость'!AV11/1000</f>
        <v>0</v>
      </c>
      <c r="L25" s="236">
        <f>'Сут ведомость'!AV17/1000</f>
        <v>0</v>
      </c>
      <c r="M25" s="236">
        <f>'Сут ведомость'!AV26/1000</f>
        <v>0</v>
      </c>
      <c r="N25" s="553">
        <f>'Сут ведомость'!AV27/1000</f>
        <v>0</v>
      </c>
      <c r="O25" s="128"/>
    </row>
    <row r="26" spans="1:15" ht="12.75">
      <c r="A26" s="158"/>
      <c r="B26" s="376" t="s">
        <v>265</v>
      </c>
      <c r="C26" s="159"/>
      <c r="D26" s="160" t="s">
        <v>69</v>
      </c>
      <c r="E26" s="159"/>
      <c r="F26" s="159"/>
      <c r="G26" s="160">
        <v>49.1</v>
      </c>
      <c r="H26" s="160">
        <v>35</v>
      </c>
      <c r="I26" s="159"/>
      <c r="J26" s="159"/>
      <c r="K26" s="236">
        <f>'Сут ведомость'!BJ11/1000</f>
        <v>0.044</v>
      </c>
      <c r="L26" s="236">
        <f>'Сут ведомость'!BJ17/1000</f>
        <v>0.182</v>
      </c>
      <c r="M26" s="236">
        <f>'Сут ведомость'!BJ26/1000</f>
        <v>0.064</v>
      </c>
      <c r="N26" s="553">
        <f>'Сут ведомость'!BJ27/1000</f>
        <v>0.059</v>
      </c>
      <c r="O26" s="128"/>
    </row>
    <row r="27" spans="1:15" ht="12.75">
      <c r="A27" s="158"/>
      <c r="B27" s="376" t="s">
        <v>266</v>
      </c>
      <c r="C27" s="159"/>
      <c r="D27" s="160" t="s">
        <v>81</v>
      </c>
      <c r="E27" s="159"/>
      <c r="F27" s="159"/>
      <c r="G27" s="160">
        <v>49.1</v>
      </c>
      <c r="H27" s="160">
        <v>35</v>
      </c>
      <c r="I27" s="159"/>
      <c r="J27" s="159"/>
      <c r="K27" s="236">
        <f>'Сут ведомость'!BZ11/1000</f>
        <v>0.027</v>
      </c>
      <c r="L27" s="236">
        <f>'Сут ведомость'!BZ17/1000</f>
        <v>0.364</v>
      </c>
      <c r="M27" s="236">
        <f>'Сут ведомость'!BZ26/1000</f>
        <v>0.027</v>
      </c>
      <c r="N27" s="553">
        <f>'Сут ведомость'!BZ27/1000</f>
        <v>0.028</v>
      </c>
      <c r="O27" s="128"/>
    </row>
    <row r="28" spans="1:15" ht="12.75">
      <c r="A28" s="158"/>
      <c r="B28" s="376" t="s">
        <v>180</v>
      </c>
      <c r="C28" s="159"/>
      <c r="D28" s="160" t="s">
        <v>59</v>
      </c>
      <c r="E28" s="159"/>
      <c r="F28" s="159"/>
      <c r="G28" s="160">
        <v>49.1</v>
      </c>
      <c r="H28" s="160">
        <v>35</v>
      </c>
      <c r="I28" s="159"/>
      <c r="J28" s="161"/>
      <c r="K28" s="236">
        <f>'Сут ведомость'!AX11/1000</f>
        <v>0</v>
      </c>
      <c r="L28" s="236">
        <f>'Сут ведомость'!AX17/1000</f>
        <v>0</v>
      </c>
      <c r="M28" s="236">
        <f>'Сут ведомость'!AX26/1000</f>
        <v>0</v>
      </c>
      <c r="N28" s="553">
        <f>'Сут ведомость'!AX27/1000</f>
        <v>0</v>
      </c>
      <c r="O28" s="128"/>
    </row>
    <row r="29" spans="1:15" ht="12.75">
      <c r="A29" s="158"/>
      <c r="B29" s="159" t="s">
        <v>181</v>
      </c>
      <c r="C29" s="159"/>
      <c r="D29" s="160" t="s">
        <v>63</v>
      </c>
      <c r="E29" s="159"/>
      <c r="F29" s="159"/>
      <c r="G29" s="160">
        <v>49.1</v>
      </c>
      <c r="H29" s="160">
        <v>35</v>
      </c>
      <c r="I29" s="159"/>
      <c r="J29" s="161"/>
      <c r="K29" s="236">
        <f>'Сут ведомость'!BB11/1000</f>
        <v>0</v>
      </c>
      <c r="L29" s="236">
        <f>'Сут ведомость'!BB17/1000</f>
        <v>0.018</v>
      </c>
      <c r="M29" s="236">
        <f>'Сут ведомость'!BB26/1000</f>
        <v>0</v>
      </c>
      <c r="N29" s="553">
        <f>'Сут ведомость'!BB27/1000</f>
        <v>0.036</v>
      </c>
      <c r="O29" s="128"/>
    </row>
    <row r="30" spans="1:15" ht="12.75">
      <c r="A30" s="158"/>
      <c r="B30" s="159" t="s">
        <v>182</v>
      </c>
      <c r="C30" s="159"/>
      <c r="D30" s="160" t="s">
        <v>41</v>
      </c>
      <c r="E30" s="159"/>
      <c r="F30" s="159"/>
      <c r="G30" s="160">
        <v>49.1</v>
      </c>
      <c r="H30" s="160">
        <v>35</v>
      </c>
      <c r="I30" s="159"/>
      <c r="J30" s="161"/>
      <c r="K30" s="236">
        <f>'Сут ведомость'!AB11/1000</f>
        <v>0.036</v>
      </c>
      <c r="L30" s="236">
        <f>'Сут ведомость'!AB17/1000</f>
        <v>0.018</v>
      </c>
      <c r="M30" s="236">
        <f>'Сут ведомость'!AB26/1000</f>
        <v>0.018</v>
      </c>
      <c r="N30" s="553">
        <f>'Сут ведомость'!AB27/1000</f>
        <v>0</v>
      </c>
      <c r="O30" s="128"/>
    </row>
    <row r="31" spans="1:15" ht="12.75">
      <c r="A31" s="158"/>
      <c r="B31" s="159" t="s">
        <v>183</v>
      </c>
      <c r="C31" s="159"/>
      <c r="D31" s="160" t="s">
        <v>64</v>
      </c>
      <c r="E31" s="159"/>
      <c r="F31" s="159"/>
      <c r="G31" s="160">
        <v>49.1</v>
      </c>
      <c r="H31" s="160">
        <v>35</v>
      </c>
      <c r="I31" s="159"/>
      <c r="J31" s="161"/>
      <c r="K31" s="236">
        <f>'Сут ведомость'!BD11/1000</f>
        <v>0.007</v>
      </c>
      <c r="L31" s="236">
        <f>'Сут ведомость'!BD17/1000</f>
        <v>0.01</v>
      </c>
      <c r="M31" s="236">
        <f>'Сут ведомость'!BD26/1000</f>
        <v>0.007</v>
      </c>
      <c r="N31" s="553">
        <f>'Сут ведомость'!BD27/1000</f>
        <v>0.007</v>
      </c>
      <c r="O31" s="128"/>
    </row>
    <row r="32" spans="1:15" ht="12.75">
      <c r="A32" s="158"/>
      <c r="B32" s="159" t="s">
        <v>184</v>
      </c>
      <c r="C32" s="159"/>
      <c r="D32" s="160" t="s">
        <v>76</v>
      </c>
      <c r="E32" s="159"/>
      <c r="F32" s="159"/>
      <c r="G32" s="160">
        <v>49.1</v>
      </c>
      <c r="H32" s="160">
        <v>35</v>
      </c>
      <c r="I32" s="159"/>
      <c r="J32" s="161"/>
      <c r="K32" s="236">
        <f>'Сут ведомость'!BT11/1000</f>
        <v>0.018</v>
      </c>
      <c r="L32" s="236">
        <f>'Сут ведомость'!BT17/1000</f>
        <v>0.016</v>
      </c>
      <c r="M32" s="236">
        <f>'Сут ведомость'!BT26/1000</f>
        <v>0.017</v>
      </c>
      <c r="N32" s="553">
        <f>'Сут ведомость'!BT27/1000</f>
        <v>0.017</v>
      </c>
      <c r="O32" s="128"/>
    </row>
    <row r="33" spans="1:15" ht="12.75">
      <c r="A33" s="158"/>
      <c r="B33" s="159" t="s">
        <v>185</v>
      </c>
      <c r="C33" s="159"/>
      <c r="D33" s="160" t="s">
        <v>89</v>
      </c>
      <c r="E33" s="159"/>
      <c r="F33" s="159"/>
      <c r="G33" s="160">
        <v>49.1</v>
      </c>
      <c r="H33" s="160">
        <v>35</v>
      </c>
      <c r="I33" s="159"/>
      <c r="J33" s="161"/>
      <c r="K33" s="236">
        <v>0.01</v>
      </c>
      <c r="L33" s="236">
        <f>'Сут ведомость'!CH17/1000</f>
        <v>0.003</v>
      </c>
      <c r="M33" s="236">
        <f>'Сут ведомость'!CH26/1000</f>
        <v>0.004</v>
      </c>
      <c r="N33" s="553">
        <f>'Сут ведомость'!CH27/1000</f>
        <v>0.004</v>
      </c>
      <c r="O33" s="128"/>
    </row>
    <row r="34" spans="1:15" ht="13.5" thickBot="1">
      <c r="A34" s="158"/>
      <c r="B34" s="148" t="s">
        <v>186</v>
      </c>
      <c r="C34" s="148"/>
      <c r="D34" s="149" t="s">
        <v>91</v>
      </c>
      <c r="E34" s="148"/>
      <c r="F34" s="148"/>
      <c r="G34" s="149">
        <v>49.1</v>
      </c>
      <c r="H34" s="149">
        <v>35</v>
      </c>
      <c r="I34" s="148"/>
      <c r="J34" s="148"/>
      <c r="K34" s="238">
        <f>'Сут ведомость'!CJ11/1000</f>
        <v>0.005</v>
      </c>
      <c r="L34" s="236">
        <f>'Сут ведомость'!CJ17/1000</f>
        <v>0.004</v>
      </c>
      <c r="M34" s="236">
        <f>'Сут ведомость'!CJ26/1000</f>
        <v>0.004</v>
      </c>
      <c r="N34" s="553">
        <f>'Сут ведомость'!CJ27/1000</f>
        <v>0.004</v>
      </c>
      <c r="O34" s="128"/>
    </row>
    <row r="35" spans="1:15" ht="13.5" thickBot="1">
      <c r="A35" s="151"/>
      <c r="B35" s="162" t="s">
        <v>131</v>
      </c>
      <c r="C35" s="163"/>
      <c r="D35" s="163"/>
      <c r="E35" s="152"/>
      <c r="F35" s="152"/>
      <c r="G35" s="153">
        <v>49.1</v>
      </c>
      <c r="H35" s="153">
        <v>35</v>
      </c>
      <c r="I35" s="152"/>
      <c r="J35" s="152"/>
      <c r="K35" s="124">
        <f>SUM(K6:K34)</f>
        <v>9.744000000000002</v>
      </c>
      <c r="L35" s="124">
        <f>SUM(L6:L34)</f>
        <v>11.795000000000003</v>
      </c>
      <c r="M35" s="124">
        <f>SUM(M6:M34)</f>
        <v>9.748999999999999</v>
      </c>
      <c r="N35" s="154">
        <f>SUM(N6:N34)</f>
        <v>8.427999999999999</v>
      </c>
      <c r="O35" s="128"/>
    </row>
    <row r="36" spans="1:15" ht="12.75">
      <c r="A36" s="164"/>
      <c r="B36" s="164"/>
      <c r="C36" s="164"/>
      <c r="D36" s="164"/>
      <c r="E36" s="165"/>
      <c r="F36" s="165"/>
      <c r="G36" s="166"/>
      <c r="H36" s="167"/>
      <c r="I36" s="165"/>
      <c r="J36" s="165"/>
      <c r="K36" s="168"/>
      <c r="L36" s="168"/>
      <c r="M36" s="168"/>
      <c r="N36" s="168"/>
      <c r="O36" s="128"/>
    </row>
    <row r="37" spans="1:15" ht="12.75">
      <c r="A37" s="125"/>
      <c r="B37" s="126"/>
      <c r="C37" s="126"/>
      <c r="D37" s="126"/>
      <c r="E37" s="129"/>
      <c r="F37" s="129"/>
      <c r="G37" s="129"/>
      <c r="H37" s="129"/>
      <c r="I37" s="126"/>
      <c r="J37" s="126"/>
      <c r="K37" s="127"/>
      <c r="L37" s="127"/>
      <c r="M37" s="127"/>
      <c r="N37" s="127"/>
      <c r="O37" s="128"/>
    </row>
    <row r="38" spans="1:15" ht="12.75">
      <c r="A38" s="126"/>
      <c r="B38" s="125"/>
      <c r="C38" s="125"/>
      <c r="D38" s="125"/>
      <c r="E38" s="140"/>
      <c r="F38" s="140"/>
      <c r="G38" s="140"/>
      <c r="H38" s="140"/>
      <c r="I38" s="126"/>
      <c r="J38" s="126"/>
      <c r="K38" s="133"/>
      <c r="L38" s="133"/>
      <c r="M38" s="133"/>
      <c r="N38" s="133"/>
      <c r="O38" s="128"/>
    </row>
    <row r="39" spans="1:15" ht="12.75">
      <c r="A39" s="497" t="s">
        <v>281</v>
      </c>
      <c r="B39" s="498"/>
      <c r="C39" s="498"/>
      <c r="D39" s="498"/>
      <c r="E39" s="498"/>
      <c r="F39" s="498"/>
      <c r="G39" s="498"/>
      <c r="H39" s="498"/>
      <c r="I39" s="498"/>
      <c r="J39" s="498"/>
      <c r="K39" s="498"/>
      <c r="L39" s="498"/>
      <c r="M39" s="128"/>
      <c r="N39" s="128"/>
      <c r="O39" s="128"/>
    </row>
    <row r="40" spans="1:15" ht="12.75">
      <c r="A40" s="169"/>
      <c r="B40" s="126"/>
      <c r="C40" s="126"/>
      <c r="D40" s="126"/>
      <c r="E40" s="129"/>
      <c r="F40" s="129"/>
      <c r="G40" s="129"/>
      <c r="H40" s="129"/>
      <c r="I40" s="126"/>
      <c r="J40" s="126"/>
      <c r="K40" s="127"/>
      <c r="L40" s="127"/>
      <c r="M40" s="127"/>
      <c r="N40" s="127"/>
      <c r="O40" s="128"/>
    </row>
    <row r="41" spans="1:15" ht="12.75">
      <c r="A41" s="126"/>
      <c r="B41" s="126"/>
      <c r="C41" s="126"/>
      <c r="D41" s="126"/>
      <c r="E41" s="129"/>
      <c r="F41" s="129"/>
      <c r="G41" s="129"/>
      <c r="H41" s="129"/>
      <c r="I41" s="126"/>
      <c r="J41" s="126"/>
      <c r="K41" s="127"/>
      <c r="L41" s="127"/>
      <c r="M41" s="127"/>
      <c r="N41" s="127"/>
      <c r="O41" s="128"/>
    </row>
    <row r="42" spans="1:15" ht="12.75">
      <c r="A42" s="126"/>
      <c r="B42" s="126"/>
      <c r="C42" s="126"/>
      <c r="D42" s="126"/>
      <c r="E42" s="129"/>
      <c r="F42" s="129"/>
      <c r="G42" s="129"/>
      <c r="H42" s="129"/>
      <c r="I42" s="126"/>
      <c r="J42" s="126"/>
      <c r="K42" s="127"/>
      <c r="L42" s="127"/>
      <c r="M42" s="127"/>
      <c r="N42" s="127"/>
      <c r="O42" s="128"/>
    </row>
    <row r="43" spans="1:15" ht="12.75">
      <c r="A43" s="126"/>
      <c r="B43" s="125"/>
      <c r="C43" s="125"/>
      <c r="D43" s="125"/>
      <c r="E43" s="140"/>
      <c r="F43" s="140"/>
      <c r="G43" s="129"/>
      <c r="H43" s="129"/>
      <c r="I43" s="126"/>
      <c r="J43" s="126"/>
      <c r="K43" s="133"/>
      <c r="L43" s="133"/>
      <c r="M43" s="133"/>
      <c r="N43" s="133"/>
      <c r="O43" s="128"/>
    </row>
    <row r="44" spans="1:15" ht="12.75">
      <c r="A44" s="125"/>
      <c r="B44" s="125"/>
      <c r="C44" s="125"/>
      <c r="D44" s="125"/>
      <c r="E44" s="129"/>
      <c r="F44" s="129"/>
      <c r="G44" s="129"/>
      <c r="H44" s="129"/>
      <c r="I44" s="126"/>
      <c r="J44" s="126"/>
      <c r="K44" s="128"/>
      <c r="L44" s="128"/>
      <c r="M44" s="128"/>
      <c r="N44" s="128"/>
      <c r="O44" s="128"/>
    </row>
    <row r="45" spans="1:15" ht="12.75">
      <c r="A45" s="126"/>
      <c r="B45" s="126"/>
      <c r="C45" s="126"/>
      <c r="D45" s="126"/>
      <c r="E45" s="129"/>
      <c r="F45" s="129"/>
      <c r="G45" s="129"/>
      <c r="H45" s="129"/>
      <c r="I45" s="126"/>
      <c r="J45" s="126"/>
      <c r="K45" s="127"/>
      <c r="L45" s="127"/>
      <c r="M45" s="127"/>
      <c r="N45" s="127"/>
      <c r="O45" s="128"/>
    </row>
    <row r="46" spans="1:15" ht="12.75">
      <c r="A46" s="126"/>
      <c r="B46" s="142"/>
      <c r="C46" s="142"/>
      <c r="D46" s="142"/>
      <c r="E46" s="140"/>
      <c r="F46" s="140"/>
      <c r="G46" s="140"/>
      <c r="H46" s="140"/>
      <c r="I46" s="126"/>
      <c r="J46" s="126"/>
      <c r="K46" s="133"/>
      <c r="L46" s="133"/>
      <c r="M46" s="133"/>
      <c r="N46" s="133"/>
      <c r="O46" s="128"/>
    </row>
    <row r="47" spans="1:15" ht="12.75">
      <c r="A47" s="134"/>
      <c r="B47" s="125"/>
      <c r="C47" s="125"/>
      <c r="D47" s="125"/>
      <c r="E47" s="130"/>
      <c r="F47" s="130"/>
      <c r="G47" s="130"/>
      <c r="H47" s="130"/>
      <c r="I47" s="126"/>
      <c r="J47" s="126"/>
      <c r="K47" s="128"/>
      <c r="L47" s="128"/>
      <c r="M47" s="128"/>
      <c r="N47" s="128"/>
      <c r="O47" s="128"/>
    </row>
    <row r="48" spans="1:15" ht="12.75">
      <c r="A48" s="136"/>
      <c r="B48" s="137"/>
      <c r="C48" s="137"/>
      <c r="D48" s="137"/>
      <c r="E48" s="135"/>
      <c r="F48" s="135"/>
      <c r="G48" s="135"/>
      <c r="H48" s="135"/>
      <c r="I48" s="126"/>
      <c r="J48" s="126"/>
      <c r="K48" s="127"/>
      <c r="L48" s="127"/>
      <c r="M48" s="127"/>
      <c r="N48" s="127"/>
      <c r="O48" s="128"/>
    </row>
    <row r="49" spans="1:15" ht="12.75">
      <c r="A49" s="128"/>
      <c r="B49" s="137"/>
      <c r="C49" s="137"/>
      <c r="D49" s="137"/>
      <c r="E49" s="135"/>
      <c r="F49" s="135"/>
      <c r="G49" s="135"/>
      <c r="H49" s="135"/>
      <c r="I49" s="126"/>
      <c r="J49" s="126"/>
      <c r="K49" s="127"/>
      <c r="L49" s="127"/>
      <c r="M49" s="127"/>
      <c r="N49" s="127"/>
      <c r="O49" s="128"/>
    </row>
    <row r="50" spans="1:15" ht="12.75">
      <c r="A50" s="136"/>
      <c r="B50" s="137"/>
      <c r="C50" s="137"/>
      <c r="D50" s="137"/>
      <c r="E50" s="135"/>
      <c r="F50" s="135"/>
      <c r="G50" s="135"/>
      <c r="H50" s="135"/>
      <c r="I50" s="126"/>
      <c r="J50" s="126"/>
      <c r="K50" s="127"/>
      <c r="L50" s="127"/>
      <c r="M50" s="127"/>
      <c r="N50" s="127"/>
      <c r="O50" s="128"/>
    </row>
    <row r="51" spans="1:15" ht="12.75">
      <c r="A51" s="136"/>
      <c r="B51" s="137"/>
      <c r="C51" s="137"/>
      <c r="D51" s="137"/>
      <c r="E51" s="135"/>
      <c r="F51" s="135"/>
      <c r="G51" s="135"/>
      <c r="H51" s="135"/>
      <c r="I51" s="126"/>
      <c r="J51" s="126"/>
      <c r="K51" s="127"/>
      <c r="L51" s="127"/>
      <c r="M51" s="127"/>
      <c r="N51" s="127"/>
      <c r="O51" s="128"/>
    </row>
    <row r="52" spans="1:15" ht="12.75">
      <c r="A52" s="136"/>
      <c r="B52" s="137"/>
      <c r="C52" s="137"/>
      <c r="D52" s="137"/>
      <c r="E52" s="135"/>
      <c r="F52" s="135"/>
      <c r="G52" s="135"/>
      <c r="H52" s="135"/>
      <c r="I52" s="126"/>
      <c r="J52" s="126"/>
      <c r="K52" s="127"/>
      <c r="L52" s="127"/>
      <c r="M52" s="127"/>
      <c r="N52" s="127"/>
      <c r="O52" s="128"/>
    </row>
    <row r="53" spans="1:15" ht="12.75">
      <c r="A53" s="136"/>
      <c r="B53" s="142"/>
      <c r="C53" s="142"/>
      <c r="D53" s="142"/>
      <c r="E53" s="132"/>
      <c r="F53" s="132"/>
      <c r="G53" s="132"/>
      <c r="H53" s="132"/>
      <c r="I53" s="126"/>
      <c r="J53" s="126"/>
      <c r="K53" s="133"/>
      <c r="L53" s="133"/>
      <c r="M53" s="133"/>
      <c r="N53" s="133"/>
      <c r="O53" s="128"/>
    </row>
    <row r="54" spans="1:15" ht="12.75">
      <c r="A54" s="125"/>
      <c r="B54" s="125"/>
      <c r="C54" s="125"/>
      <c r="D54" s="125"/>
      <c r="E54" s="126"/>
      <c r="F54" s="126"/>
      <c r="G54" s="126"/>
      <c r="H54" s="126"/>
      <c r="I54" s="126"/>
      <c r="J54" s="126"/>
      <c r="K54" s="128"/>
      <c r="L54" s="128"/>
      <c r="M54" s="128"/>
      <c r="N54" s="128"/>
      <c r="O54" s="128"/>
    </row>
    <row r="55" spans="1:15" ht="12.75">
      <c r="A55" s="126"/>
      <c r="B55" s="126"/>
      <c r="C55" s="126"/>
      <c r="D55" s="126"/>
      <c r="E55" s="129"/>
      <c r="F55" s="129"/>
      <c r="G55" s="129"/>
      <c r="H55" s="129"/>
      <c r="I55" s="126"/>
      <c r="J55" s="126"/>
      <c r="K55" s="127"/>
      <c r="L55" s="127"/>
      <c r="M55" s="127"/>
      <c r="N55" s="127"/>
      <c r="O55" s="128"/>
    </row>
    <row r="56" spans="1:15" ht="12.75">
      <c r="A56" s="126"/>
      <c r="B56" s="126"/>
      <c r="C56" s="126"/>
      <c r="D56" s="126"/>
      <c r="E56" s="129"/>
      <c r="F56" s="129"/>
      <c r="G56" s="129"/>
      <c r="H56" s="129"/>
      <c r="I56" s="126"/>
      <c r="J56" s="126"/>
      <c r="K56" s="127"/>
      <c r="L56" s="127"/>
      <c r="M56" s="127"/>
      <c r="N56" s="127"/>
      <c r="O56" s="128"/>
    </row>
    <row r="57" spans="1:15" ht="12.75">
      <c r="A57" s="126"/>
      <c r="B57" s="126"/>
      <c r="C57" s="126"/>
      <c r="D57" s="126"/>
      <c r="E57" s="129"/>
      <c r="F57" s="129"/>
      <c r="G57" s="129"/>
      <c r="H57" s="129"/>
      <c r="I57" s="126"/>
      <c r="J57" s="126"/>
      <c r="K57" s="127"/>
      <c r="L57" s="127"/>
      <c r="M57" s="127"/>
      <c r="N57" s="127"/>
      <c r="O57" s="128"/>
    </row>
    <row r="58" spans="1:15" ht="12.75">
      <c r="A58" s="169"/>
      <c r="B58" s="142"/>
      <c r="C58" s="142"/>
      <c r="D58" s="142"/>
      <c r="E58" s="140"/>
      <c r="F58" s="140"/>
      <c r="G58" s="140"/>
      <c r="H58" s="140"/>
      <c r="I58" s="126"/>
      <c r="J58" s="126"/>
      <c r="K58" s="133"/>
      <c r="L58" s="133"/>
      <c r="M58" s="133"/>
      <c r="N58" s="133"/>
      <c r="O58" s="128"/>
    </row>
    <row r="59" spans="1:15" ht="12.75">
      <c r="A59" s="169"/>
      <c r="B59" s="125"/>
      <c r="C59" s="125"/>
      <c r="D59" s="125"/>
      <c r="E59" s="129"/>
      <c r="F59" s="129"/>
      <c r="G59" s="129"/>
      <c r="H59" s="129"/>
      <c r="I59" s="126"/>
      <c r="J59" s="126"/>
      <c r="K59" s="127"/>
      <c r="L59" s="127"/>
      <c r="M59" s="127"/>
      <c r="N59" s="127"/>
      <c r="O59" s="128"/>
    </row>
    <row r="60" spans="1:15" ht="12.75">
      <c r="A60" s="169"/>
      <c r="B60" s="126"/>
      <c r="C60" s="126"/>
      <c r="D60" s="126"/>
      <c r="E60" s="129"/>
      <c r="F60" s="129"/>
      <c r="G60" s="129"/>
      <c r="H60" s="129"/>
      <c r="I60" s="126"/>
      <c r="J60" s="126"/>
      <c r="K60" s="127"/>
      <c r="L60" s="127"/>
      <c r="M60" s="127"/>
      <c r="N60" s="127"/>
      <c r="O60" s="128"/>
    </row>
    <row r="61" spans="1:15" ht="12.75">
      <c r="A61" s="169"/>
      <c r="B61" s="142"/>
      <c r="C61" s="142"/>
      <c r="D61" s="142"/>
      <c r="E61" s="140"/>
      <c r="F61" s="140"/>
      <c r="G61" s="129"/>
      <c r="H61" s="129"/>
      <c r="I61" s="126"/>
      <c r="J61" s="126"/>
      <c r="K61" s="133"/>
      <c r="L61" s="133"/>
      <c r="M61" s="133"/>
      <c r="N61" s="133"/>
      <c r="O61" s="128"/>
    </row>
    <row r="62" spans="1:15" ht="12.75">
      <c r="A62" s="125"/>
      <c r="B62" s="125"/>
      <c r="C62" s="125"/>
      <c r="D62" s="125"/>
      <c r="E62" s="126"/>
      <c r="F62" s="126"/>
      <c r="G62" s="126"/>
      <c r="H62" s="126"/>
      <c r="I62" s="126"/>
      <c r="J62" s="126"/>
      <c r="K62" s="128"/>
      <c r="L62" s="128"/>
      <c r="M62" s="128"/>
      <c r="N62" s="128"/>
      <c r="O62" s="128"/>
    </row>
    <row r="63" spans="1:15" ht="12.75">
      <c r="A63" s="126"/>
      <c r="B63" s="126"/>
      <c r="C63" s="126"/>
      <c r="D63" s="126"/>
      <c r="E63" s="129"/>
      <c r="F63" s="129"/>
      <c r="G63" s="129"/>
      <c r="H63" s="129"/>
      <c r="I63" s="126"/>
      <c r="J63" s="126"/>
      <c r="K63" s="127"/>
      <c r="L63" s="127"/>
      <c r="M63" s="127"/>
      <c r="N63" s="127"/>
      <c r="O63" s="128"/>
    </row>
    <row r="64" spans="1:15" ht="12.75">
      <c r="A64" s="126"/>
      <c r="B64" s="126"/>
      <c r="C64" s="126"/>
      <c r="D64" s="126"/>
      <c r="E64" s="129"/>
      <c r="F64" s="129"/>
      <c r="G64" s="129"/>
      <c r="H64" s="129"/>
      <c r="I64" s="126"/>
      <c r="J64" s="126"/>
      <c r="K64" s="127"/>
      <c r="L64" s="127"/>
      <c r="M64" s="127"/>
      <c r="N64" s="127"/>
      <c r="O64" s="128"/>
    </row>
    <row r="65" spans="1:15" ht="12.75">
      <c r="A65" s="126"/>
      <c r="B65" s="126"/>
      <c r="C65" s="126"/>
      <c r="D65" s="126"/>
      <c r="E65" s="129"/>
      <c r="F65" s="129"/>
      <c r="G65" s="129"/>
      <c r="H65" s="129"/>
      <c r="I65" s="126"/>
      <c r="J65" s="126"/>
      <c r="K65" s="127"/>
      <c r="L65" s="127"/>
      <c r="M65" s="127"/>
      <c r="N65" s="127"/>
      <c r="O65" s="128"/>
    </row>
    <row r="66" spans="1:15" ht="12.75">
      <c r="A66" s="126"/>
      <c r="B66" s="126"/>
      <c r="C66" s="126"/>
      <c r="D66" s="126"/>
      <c r="E66" s="129"/>
      <c r="F66" s="129"/>
      <c r="G66" s="129"/>
      <c r="H66" s="129"/>
      <c r="I66" s="126"/>
      <c r="J66" s="126"/>
      <c r="K66" s="127"/>
      <c r="L66" s="127"/>
      <c r="M66" s="127"/>
      <c r="N66" s="127"/>
      <c r="O66" s="128"/>
    </row>
    <row r="67" spans="1:14" ht="12.75">
      <c r="A67" s="126"/>
      <c r="B67" s="126"/>
      <c r="C67" s="126"/>
      <c r="D67" s="126"/>
      <c r="E67" s="129"/>
      <c r="F67" s="129"/>
      <c r="G67" s="129"/>
      <c r="H67" s="129"/>
      <c r="I67" s="126"/>
      <c r="J67" s="126"/>
      <c r="K67" s="127"/>
      <c r="L67" s="127"/>
      <c r="M67" s="127"/>
      <c r="N67" s="127"/>
    </row>
    <row r="68" spans="1:14" ht="12.75">
      <c r="A68" s="126"/>
      <c r="B68" s="126"/>
      <c r="C68" s="126"/>
      <c r="D68" s="126"/>
      <c r="E68" s="129"/>
      <c r="F68" s="129"/>
      <c r="G68" s="129"/>
      <c r="H68" s="129"/>
      <c r="I68" s="126"/>
      <c r="J68" s="126"/>
      <c r="K68" s="127"/>
      <c r="L68" s="127"/>
      <c r="M68" s="127"/>
      <c r="N68" s="127"/>
    </row>
    <row r="69" spans="1:14" ht="12.75">
      <c r="A69" s="126"/>
      <c r="B69" s="125"/>
      <c r="C69" s="125"/>
      <c r="D69" s="125"/>
      <c r="E69" s="140"/>
      <c r="F69" s="140"/>
      <c r="G69" s="140"/>
      <c r="H69" s="140"/>
      <c r="I69" s="126"/>
      <c r="J69" s="126"/>
      <c r="K69" s="133"/>
      <c r="L69" s="133"/>
      <c r="M69" s="133"/>
      <c r="N69" s="133"/>
    </row>
    <row r="70" spans="1:14" ht="12.75">
      <c r="A70" s="126"/>
      <c r="B70" s="126"/>
      <c r="C70" s="126"/>
      <c r="D70" s="126"/>
      <c r="E70" s="129"/>
      <c r="F70" s="129"/>
      <c r="G70" s="129"/>
      <c r="H70" s="129"/>
      <c r="I70" s="126"/>
      <c r="J70" s="126"/>
      <c r="K70" s="128"/>
      <c r="L70" s="128"/>
      <c r="M70" s="128"/>
      <c r="N70" s="128"/>
    </row>
    <row r="71" spans="1:14" ht="12.75">
      <c r="A71" s="126"/>
      <c r="B71" s="126"/>
      <c r="C71" s="126"/>
      <c r="D71" s="126"/>
      <c r="E71" s="129"/>
      <c r="F71" s="129"/>
      <c r="G71" s="129"/>
      <c r="H71" s="129"/>
      <c r="I71" s="126"/>
      <c r="J71" s="126"/>
      <c r="K71" s="128"/>
      <c r="L71" s="128"/>
      <c r="M71" s="128"/>
      <c r="N71" s="128"/>
    </row>
    <row r="72" spans="1:14" ht="12.75">
      <c r="A72" s="126"/>
      <c r="B72" s="126"/>
      <c r="C72" s="126"/>
      <c r="D72" s="126"/>
      <c r="E72" s="129"/>
      <c r="F72" s="129"/>
      <c r="G72" s="129"/>
      <c r="H72" s="129"/>
      <c r="I72" s="126"/>
      <c r="J72" s="126"/>
      <c r="K72" s="128"/>
      <c r="L72" s="128"/>
      <c r="M72" s="128"/>
      <c r="N72" s="128"/>
    </row>
    <row r="73" spans="1:14" ht="12.75">
      <c r="A73" s="126"/>
      <c r="B73" s="126"/>
      <c r="C73" s="126"/>
      <c r="D73" s="126"/>
      <c r="E73" s="129"/>
      <c r="F73" s="129"/>
      <c r="G73" s="129"/>
      <c r="H73" s="129"/>
      <c r="I73" s="126"/>
      <c r="J73" s="126"/>
      <c r="K73" s="128"/>
      <c r="L73" s="128"/>
      <c r="M73" s="128"/>
      <c r="N73" s="128"/>
    </row>
    <row r="74" spans="1:14" ht="12.75">
      <c r="A74" s="125"/>
      <c r="B74" s="125"/>
      <c r="C74" s="125"/>
      <c r="D74" s="125"/>
      <c r="E74" s="126"/>
      <c r="F74" s="126"/>
      <c r="G74" s="126"/>
      <c r="H74" s="126"/>
      <c r="I74" s="126"/>
      <c r="J74" s="126"/>
      <c r="K74" s="128"/>
      <c r="L74" s="128"/>
      <c r="M74" s="128"/>
      <c r="N74" s="128"/>
    </row>
    <row r="75" spans="1:14" ht="12.75">
      <c r="A75" s="126"/>
      <c r="B75" s="126"/>
      <c r="C75" s="126"/>
      <c r="D75" s="126"/>
      <c r="E75" s="126"/>
      <c r="F75" s="126"/>
      <c r="G75" s="129"/>
      <c r="H75" s="129"/>
      <c r="I75" s="126"/>
      <c r="J75" s="126"/>
      <c r="K75" s="127"/>
      <c r="L75" s="127"/>
      <c r="M75" s="127"/>
      <c r="N75" s="127"/>
    </row>
    <row r="76" spans="1:14" ht="12.75">
      <c r="A76" s="126"/>
      <c r="B76" s="125"/>
      <c r="C76" s="125"/>
      <c r="D76" s="125"/>
      <c r="E76" s="126"/>
      <c r="F76" s="126"/>
      <c r="G76" s="140"/>
      <c r="H76" s="140"/>
      <c r="I76" s="126"/>
      <c r="J76" s="126"/>
      <c r="K76" s="133"/>
      <c r="L76" s="133"/>
      <c r="M76" s="133"/>
      <c r="N76" s="133"/>
    </row>
    <row r="77" spans="1:14" ht="12.75">
      <c r="A77" s="125"/>
      <c r="B77" s="125"/>
      <c r="C77" s="125"/>
      <c r="D77" s="125"/>
      <c r="E77" s="126"/>
      <c r="F77" s="126"/>
      <c r="G77" s="126"/>
      <c r="H77" s="126"/>
      <c r="I77" s="126"/>
      <c r="J77" s="126"/>
      <c r="K77" s="128"/>
      <c r="L77" s="128"/>
      <c r="M77" s="128"/>
      <c r="N77" s="128"/>
    </row>
    <row r="78" spans="1:14" ht="12.75">
      <c r="A78" s="126"/>
      <c r="B78" s="126"/>
      <c r="C78" s="126"/>
      <c r="D78" s="126"/>
      <c r="E78" s="126"/>
      <c r="F78" s="126"/>
      <c r="G78" s="129"/>
      <c r="H78" s="129"/>
      <c r="I78" s="126"/>
      <c r="J78" s="126"/>
      <c r="K78" s="127"/>
      <c r="L78" s="127"/>
      <c r="M78" s="127"/>
      <c r="N78" s="127"/>
    </row>
    <row r="79" spans="1:14" ht="12.75">
      <c r="A79" s="126"/>
      <c r="B79" s="126"/>
      <c r="C79" s="126"/>
      <c r="D79" s="126"/>
      <c r="E79" s="126"/>
      <c r="F79" s="126"/>
      <c r="G79" s="129"/>
      <c r="H79" s="129"/>
      <c r="I79" s="126"/>
      <c r="J79" s="126"/>
      <c r="K79" s="127"/>
      <c r="L79" s="127"/>
      <c r="M79" s="127"/>
      <c r="N79" s="127"/>
    </row>
    <row r="80" spans="1:14" ht="12.75">
      <c r="A80" s="126"/>
      <c r="B80" s="126"/>
      <c r="C80" s="126"/>
      <c r="D80" s="126"/>
      <c r="E80" s="126"/>
      <c r="F80" s="126"/>
      <c r="G80" s="129"/>
      <c r="H80" s="129"/>
      <c r="I80" s="126"/>
      <c r="J80" s="126"/>
      <c r="K80" s="127"/>
      <c r="L80" s="127"/>
      <c r="M80" s="127"/>
      <c r="N80" s="127"/>
    </row>
    <row r="81" spans="1:14" ht="12.75">
      <c r="A81" s="126"/>
      <c r="B81" s="126"/>
      <c r="C81" s="126"/>
      <c r="D81" s="126"/>
      <c r="E81" s="126"/>
      <c r="F81" s="126"/>
      <c r="G81" s="129"/>
      <c r="H81" s="129"/>
      <c r="I81" s="126"/>
      <c r="J81" s="126"/>
      <c r="K81" s="127"/>
      <c r="L81" s="127"/>
      <c r="M81" s="127"/>
      <c r="N81" s="127"/>
    </row>
    <row r="82" spans="1:14" ht="12.75">
      <c r="A82" s="126"/>
      <c r="B82" s="126"/>
      <c r="C82" s="126"/>
      <c r="D82" s="126"/>
      <c r="E82" s="126"/>
      <c r="F82" s="126"/>
      <c r="G82" s="129"/>
      <c r="H82" s="129"/>
      <c r="I82" s="126"/>
      <c r="J82" s="126"/>
      <c r="K82" s="127"/>
      <c r="L82" s="127"/>
      <c r="M82" s="127"/>
      <c r="N82" s="127"/>
    </row>
    <row r="83" spans="1:14" ht="12.75">
      <c r="A83" s="126"/>
      <c r="B83" s="126"/>
      <c r="C83" s="126"/>
      <c r="D83" s="126"/>
      <c r="E83" s="126"/>
      <c r="F83" s="126"/>
      <c r="G83" s="129"/>
      <c r="H83" s="129"/>
      <c r="I83" s="126"/>
      <c r="J83" s="126"/>
      <c r="K83" s="127"/>
      <c r="L83" s="127"/>
      <c r="M83" s="127"/>
      <c r="N83" s="127"/>
    </row>
    <row r="84" spans="1:14" ht="12.75">
      <c r="A84" s="126"/>
      <c r="B84" s="126"/>
      <c r="C84" s="126"/>
      <c r="D84" s="126"/>
      <c r="E84" s="126"/>
      <c r="F84" s="126"/>
      <c r="G84" s="129"/>
      <c r="H84" s="129"/>
      <c r="I84" s="126"/>
      <c r="J84" s="126"/>
      <c r="K84" s="127"/>
      <c r="L84" s="127"/>
      <c r="M84" s="127"/>
      <c r="N84" s="127"/>
    </row>
    <row r="85" spans="1:14" ht="12.75">
      <c r="A85" s="126"/>
      <c r="B85" s="126"/>
      <c r="C85" s="126"/>
      <c r="D85" s="126"/>
      <c r="E85" s="126"/>
      <c r="F85" s="126"/>
      <c r="G85" s="129"/>
      <c r="H85" s="129"/>
      <c r="I85" s="126"/>
      <c r="J85" s="126"/>
      <c r="K85" s="127"/>
      <c r="L85" s="127"/>
      <c r="M85" s="127"/>
      <c r="N85" s="127"/>
    </row>
    <row r="86" spans="1:14" ht="12.75">
      <c r="A86" s="126"/>
      <c r="B86" s="126"/>
      <c r="C86" s="126"/>
      <c r="D86" s="126"/>
      <c r="E86" s="126"/>
      <c r="F86" s="126"/>
      <c r="G86" s="129"/>
      <c r="H86" s="129"/>
      <c r="I86" s="126"/>
      <c r="J86" s="126"/>
      <c r="K86" s="127"/>
      <c r="L86" s="127"/>
      <c r="M86" s="127"/>
      <c r="N86" s="127"/>
    </row>
    <row r="87" spans="1:14" ht="12.75">
      <c r="A87" s="126"/>
      <c r="B87" s="126"/>
      <c r="C87" s="126"/>
      <c r="D87" s="126"/>
      <c r="E87" s="126"/>
      <c r="F87" s="126"/>
      <c r="G87" s="129"/>
      <c r="H87" s="129"/>
      <c r="I87" s="126"/>
      <c r="J87" s="126"/>
      <c r="K87" s="127"/>
      <c r="L87" s="127"/>
      <c r="M87" s="127"/>
      <c r="N87" s="127"/>
    </row>
    <row r="88" spans="1:14" ht="12.75">
      <c r="A88" s="126"/>
      <c r="B88" s="126"/>
      <c r="C88" s="126"/>
      <c r="D88" s="126"/>
      <c r="E88" s="126"/>
      <c r="F88" s="126"/>
      <c r="G88" s="129"/>
      <c r="H88" s="129"/>
      <c r="I88" s="126"/>
      <c r="J88" s="126"/>
      <c r="K88" s="127"/>
      <c r="L88" s="127"/>
      <c r="M88" s="127"/>
      <c r="N88" s="127"/>
    </row>
    <row r="89" spans="1:14" ht="12.75">
      <c r="A89" s="126"/>
      <c r="B89" s="126"/>
      <c r="C89" s="126"/>
      <c r="D89" s="126"/>
      <c r="E89" s="126"/>
      <c r="F89" s="126"/>
      <c r="G89" s="129"/>
      <c r="H89" s="129"/>
      <c r="I89" s="126"/>
      <c r="J89" s="126"/>
      <c r="K89" s="127"/>
      <c r="L89" s="127"/>
      <c r="M89" s="127"/>
      <c r="N89" s="127"/>
    </row>
    <row r="90" spans="1:14" ht="12.75">
      <c r="A90" s="126"/>
      <c r="B90" s="126"/>
      <c r="C90" s="126"/>
      <c r="D90" s="126"/>
      <c r="E90" s="126"/>
      <c r="F90" s="126"/>
      <c r="G90" s="129"/>
      <c r="H90" s="129"/>
      <c r="I90" s="126"/>
      <c r="J90" s="126"/>
      <c r="K90" s="127"/>
      <c r="L90" s="127"/>
      <c r="M90" s="127"/>
      <c r="N90" s="127"/>
    </row>
    <row r="91" spans="1:14" ht="12.75">
      <c r="A91" s="126"/>
      <c r="B91" s="126"/>
      <c r="C91" s="126"/>
      <c r="D91" s="126"/>
      <c r="E91" s="126"/>
      <c r="F91" s="126"/>
      <c r="G91" s="129"/>
      <c r="H91" s="129"/>
      <c r="I91" s="126"/>
      <c r="J91" s="126"/>
      <c r="K91" s="127"/>
      <c r="L91" s="127"/>
      <c r="M91" s="127"/>
      <c r="N91" s="127"/>
    </row>
    <row r="92" spans="1:14" ht="12.75">
      <c r="A92" s="126"/>
      <c r="B92" s="126"/>
      <c r="C92" s="126"/>
      <c r="D92" s="126"/>
      <c r="E92" s="126"/>
      <c r="F92" s="126"/>
      <c r="G92" s="129"/>
      <c r="H92" s="129"/>
      <c r="I92" s="126"/>
      <c r="J92" s="126"/>
      <c r="K92" s="127"/>
      <c r="L92" s="127"/>
      <c r="M92" s="127"/>
      <c r="N92" s="127"/>
    </row>
    <row r="93" spans="1:14" ht="12.75">
      <c r="A93" s="126"/>
      <c r="B93" s="126"/>
      <c r="C93" s="126"/>
      <c r="D93" s="126"/>
      <c r="E93" s="126"/>
      <c r="F93" s="126"/>
      <c r="G93" s="129"/>
      <c r="H93" s="129"/>
      <c r="I93" s="126"/>
      <c r="J93" s="126"/>
      <c r="K93" s="127"/>
      <c r="L93" s="127"/>
      <c r="M93" s="127"/>
      <c r="N93" s="127"/>
    </row>
    <row r="94" spans="1:14" ht="12.75">
      <c r="A94" s="126"/>
      <c r="B94" s="126"/>
      <c r="C94" s="126"/>
      <c r="D94" s="126"/>
      <c r="E94" s="126"/>
      <c r="F94" s="126"/>
      <c r="G94" s="129"/>
      <c r="H94" s="129"/>
      <c r="I94" s="126"/>
      <c r="J94" s="126"/>
      <c r="K94" s="127"/>
      <c r="L94" s="127"/>
      <c r="M94" s="127"/>
      <c r="N94" s="127"/>
    </row>
    <row r="95" spans="1:14" ht="12.75">
      <c r="A95" s="169"/>
      <c r="B95" s="126"/>
      <c r="C95" s="126"/>
      <c r="D95" s="126"/>
      <c r="E95" s="126"/>
      <c r="F95" s="126"/>
      <c r="G95" s="129"/>
      <c r="H95" s="129"/>
      <c r="I95" s="126"/>
      <c r="J95" s="126"/>
      <c r="K95" s="127"/>
      <c r="L95" s="127"/>
      <c r="M95" s="127"/>
      <c r="N95" s="127"/>
    </row>
    <row r="96" spans="1:14" ht="12.75">
      <c r="A96" s="169"/>
      <c r="B96" s="125"/>
      <c r="C96" s="125"/>
      <c r="D96" s="125"/>
      <c r="E96" s="126"/>
      <c r="F96" s="126"/>
      <c r="G96" s="140"/>
      <c r="H96" s="140"/>
      <c r="I96" s="126"/>
      <c r="J96" s="126"/>
      <c r="K96" s="133"/>
      <c r="L96" s="133"/>
      <c r="M96" s="133"/>
      <c r="N96" s="133"/>
    </row>
    <row r="97" spans="1:14" ht="12.75">
      <c r="A97" s="125"/>
      <c r="B97" s="125"/>
      <c r="C97" s="125"/>
      <c r="D97" s="125"/>
      <c r="E97" s="126"/>
      <c r="F97" s="126"/>
      <c r="G97" s="126"/>
      <c r="H97" s="126"/>
      <c r="I97" s="126"/>
      <c r="J97" s="126"/>
      <c r="K97" s="128"/>
      <c r="L97" s="128"/>
      <c r="M97" s="128"/>
      <c r="N97" s="128"/>
    </row>
    <row r="98" spans="1:14" ht="12.75">
      <c r="A98" s="126"/>
      <c r="B98" s="126"/>
      <c r="C98" s="126"/>
      <c r="D98" s="126"/>
      <c r="E98" s="126"/>
      <c r="F98" s="126"/>
      <c r="G98" s="129"/>
      <c r="H98" s="129"/>
      <c r="I98" s="126"/>
      <c r="J98" s="126"/>
      <c r="K98" s="127"/>
      <c r="L98" s="127"/>
      <c r="M98" s="127"/>
      <c r="N98" s="127"/>
    </row>
    <row r="99" spans="1:14" ht="12.75">
      <c r="A99" s="126"/>
      <c r="B99" s="126"/>
      <c r="C99" s="126"/>
      <c r="D99" s="126"/>
      <c r="E99" s="126"/>
      <c r="F99" s="126"/>
      <c r="G99" s="129"/>
      <c r="H99" s="129"/>
      <c r="I99" s="126"/>
      <c r="J99" s="126"/>
      <c r="K99" s="127"/>
      <c r="L99" s="127"/>
      <c r="M99" s="127"/>
      <c r="N99" s="127"/>
    </row>
    <row r="100" spans="1:14" ht="12.75">
      <c r="A100" s="126"/>
      <c r="B100" s="126"/>
      <c r="C100" s="126"/>
      <c r="D100" s="126"/>
      <c r="E100" s="126"/>
      <c r="F100" s="126"/>
      <c r="G100" s="129"/>
      <c r="H100" s="129"/>
      <c r="I100" s="126"/>
      <c r="J100" s="126"/>
      <c r="K100" s="127"/>
      <c r="L100" s="127"/>
      <c r="M100" s="127"/>
      <c r="N100" s="127"/>
    </row>
    <row r="101" spans="1:14" ht="12.75">
      <c r="A101" s="126"/>
      <c r="B101" s="126"/>
      <c r="C101" s="126"/>
      <c r="D101" s="126"/>
      <c r="E101" s="126"/>
      <c r="F101" s="126"/>
      <c r="G101" s="129"/>
      <c r="H101" s="129"/>
      <c r="I101" s="126"/>
      <c r="J101" s="126"/>
      <c r="K101" s="127"/>
      <c r="L101" s="127"/>
      <c r="M101" s="127"/>
      <c r="N101" s="127"/>
    </row>
    <row r="102" spans="1:14" ht="12.75">
      <c r="A102" s="126"/>
      <c r="B102" s="126"/>
      <c r="C102" s="126"/>
      <c r="D102" s="126"/>
      <c r="E102" s="126"/>
      <c r="F102" s="126"/>
      <c r="G102" s="129"/>
      <c r="H102" s="129"/>
      <c r="I102" s="126"/>
      <c r="J102" s="126"/>
      <c r="K102" s="127"/>
      <c r="L102" s="127"/>
      <c r="M102" s="127"/>
      <c r="N102" s="127"/>
    </row>
    <row r="103" spans="1:14" ht="12.75">
      <c r="A103" s="126"/>
      <c r="B103" s="126"/>
      <c r="C103" s="126"/>
      <c r="D103" s="126"/>
      <c r="E103" s="126"/>
      <c r="F103" s="126"/>
      <c r="G103" s="129"/>
      <c r="H103" s="129"/>
      <c r="I103" s="126"/>
      <c r="J103" s="126"/>
      <c r="K103" s="127"/>
      <c r="L103" s="127"/>
      <c r="M103" s="127"/>
      <c r="N103" s="127"/>
    </row>
    <row r="104" spans="1:14" ht="12.75">
      <c r="A104" s="126"/>
      <c r="B104" s="125"/>
      <c r="C104" s="125"/>
      <c r="D104" s="125"/>
      <c r="E104" s="126"/>
      <c r="F104" s="126"/>
      <c r="G104" s="140"/>
      <c r="H104" s="140"/>
      <c r="I104" s="126"/>
      <c r="J104" s="126"/>
      <c r="K104" s="133"/>
      <c r="L104" s="133"/>
      <c r="M104" s="133"/>
      <c r="N104" s="133"/>
    </row>
    <row r="105" spans="1:14" ht="12.75">
      <c r="A105" s="126"/>
      <c r="B105" s="126"/>
      <c r="C105" s="126"/>
      <c r="D105" s="126"/>
      <c r="E105" s="126"/>
      <c r="F105" s="126"/>
      <c r="G105" s="129"/>
      <c r="H105" s="129"/>
      <c r="I105" s="126"/>
      <c r="J105" s="126"/>
      <c r="K105" s="128"/>
      <c r="L105" s="128"/>
      <c r="M105" s="128"/>
      <c r="N105" s="128"/>
    </row>
    <row r="106" spans="1:14" ht="12.75">
      <c r="A106" s="126"/>
      <c r="B106" s="126"/>
      <c r="C106" s="126"/>
      <c r="D106" s="126"/>
      <c r="E106" s="126"/>
      <c r="F106" s="126"/>
      <c r="G106" s="129"/>
      <c r="H106" s="129"/>
      <c r="I106" s="126"/>
      <c r="J106" s="126"/>
      <c r="K106" s="128"/>
      <c r="L106" s="128"/>
      <c r="M106" s="128"/>
      <c r="N106" s="128"/>
    </row>
    <row r="107" spans="1:14" ht="12.75">
      <c r="A107" s="126"/>
      <c r="B107" s="126"/>
      <c r="C107" s="126"/>
      <c r="D107" s="126"/>
      <c r="E107" s="126"/>
      <c r="F107" s="126"/>
      <c r="G107" s="129"/>
      <c r="H107" s="129"/>
      <c r="I107" s="126"/>
      <c r="J107" s="126"/>
      <c r="K107" s="128"/>
      <c r="L107" s="128"/>
      <c r="M107" s="128"/>
      <c r="N107" s="128"/>
    </row>
    <row r="108" spans="1:14" ht="12.75">
      <c r="A108" s="125"/>
      <c r="B108" s="125"/>
      <c r="C108" s="125"/>
      <c r="D108" s="125"/>
      <c r="E108" s="126"/>
      <c r="F108" s="126"/>
      <c r="G108" s="126"/>
      <c r="H108" s="126"/>
      <c r="I108" s="126"/>
      <c r="J108" s="126"/>
      <c r="K108" s="128"/>
      <c r="L108" s="128"/>
      <c r="M108" s="128"/>
      <c r="N108" s="128"/>
    </row>
    <row r="109" spans="1:14" ht="12.75">
      <c r="A109" s="126"/>
      <c r="B109" s="126"/>
      <c r="C109" s="126"/>
      <c r="D109" s="126"/>
      <c r="E109" s="129"/>
      <c r="F109" s="129"/>
      <c r="G109" s="129"/>
      <c r="H109" s="129"/>
      <c r="I109" s="126"/>
      <c r="J109" s="126"/>
      <c r="K109" s="127"/>
      <c r="L109" s="127"/>
      <c r="M109" s="127"/>
      <c r="N109" s="127"/>
    </row>
    <row r="110" spans="1:14" ht="12.75">
      <c r="A110" s="126"/>
      <c r="B110" s="126"/>
      <c r="C110" s="126"/>
      <c r="D110" s="126"/>
      <c r="E110" s="129"/>
      <c r="F110" s="129"/>
      <c r="G110" s="129"/>
      <c r="H110" s="129"/>
      <c r="I110" s="126"/>
      <c r="J110" s="126"/>
      <c r="K110" s="127"/>
      <c r="L110" s="127"/>
      <c r="M110" s="127"/>
      <c r="N110" s="127"/>
    </row>
    <row r="111" spans="1:14" ht="12.75">
      <c r="A111" s="126"/>
      <c r="B111" s="126"/>
      <c r="C111" s="126"/>
      <c r="D111" s="126"/>
      <c r="E111" s="129"/>
      <c r="F111" s="129"/>
      <c r="G111" s="129"/>
      <c r="H111" s="129"/>
      <c r="I111" s="126"/>
      <c r="J111" s="126"/>
      <c r="K111" s="127"/>
      <c r="L111" s="127"/>
      <c r="M111" s="127"/>
      <c r="N111" s="127"/>
    </row>
    <row r="112" spans="1:14" ht="12.75">
      <c r="A112" s="126"/>
      <c r="B112" s="126"/>
      <c r="C112" s="126"/>
      <c r="D112" s="126"/>
      <c r="E112" s="129"/>
      <c r="F112" s="129"/>
      <c r="G112" s="129"/>
      <c r="H112" s="129"/>
      <c r="I112" s="126"/>
      <c r="J112" s="126"/>
      <c r="K112" s="127"/>
      <c r="L112" s="127"/>
      <c r="M112" s="127"/>
      <c r="N112" s="127"/>
    </row>
    <row r="113" spans="1:14" ht="12.75">
      <c r="A113" s="126"/>
      <c r="B113" s="126"/>
      <c r="C113" s="126"/>
      <c r="D113" s="126"/>
      <c r="E113" s="129"/>
      <c r="F113" s="129"/>
      <c r="G113" s="129"/>
      <c r="H113" s="129"/>
      <c r="I113" s="126"/>
      <c r="J113" s="126"/>
      <c r="K113" s="127"/>
      <c r="L113" s="127"/>
      <c r="M113" s="127"/>
      <c r="N113" s="127"/>
    </row>
    <row r="114" spans="1:14" ht="12.75">
      <c r="A114" s="126"/>
      <c r="B114" s="126"/>
      <c r="C114" s="126"/>
      <c r="D114" s="126"/>
      <c r="E114" s="129"/>
      <c r="F114" s="129"/>
      <c r="G114" s="129"/>
      <c r="H114" s="129"/>
      <c r="I114" s="126"/>
      <c r="J114" s="126"/>
      <c r="K114" s="127"/>
      <c r="L114" s="127"/>
      <c r="M114" s="127"/>
      <c r="N114" s="127"/>
    </row>
    <row r="115" spans="1:14" ht="12.75">
      <c r="A115" s="126"/>
      <c r="B115" s="126"/>
      <c r="C115" s="126"/>
      <c r="D115" s="126"/>
      <c r="E115" s="129"/>
      <c r="F115" s="129"/>
      <c r="G115" s="129"/>
      <c r="H115" s="129"/>
      <c r="I115" s="126"/>
      <c r="J115" s="126"/>
      <c r="K115" s="127"/>
      <c r="L115" s="127"/>
      <c r="M115" s="127"/>
      <c r="N115" s="127"/>
    </row>
    <row r="116" spans="1:14" ht="12.75">
      <c r="A116" s="126"/>
      <c r="B116" s="126"/>
      <c r="C116" s="126"/>
      <c r="D116" s="126"/>
      <c r="E116" s="129"/>
      <c r="F116" s="129"/>
      <c r="G116" s="129"/>
      <c r="H116" s="129"/>
      <c r="I116" s="126"/>
      <c r="J116" s="126"/>
      <c r="K116" s="127"/>
      <c r="L116" s="127"/>
      <c r="M116" s="127"/>
      <c r="N116" s="127"/>
    </row>
    <row r="117" spans="1:14" ht="12.75">
      <c r="A117" s="126"/>
      <c r="B117" s="125"/>
      <c r="C117" s="125"/>
      <c r="D117" s="125"/>
      <c r="E117" s="140"/>
      <c r="F117" s="140"/>
      <c r="G117" s="140"/>
      <c r="H117" s="140"/>
      <c r="I117" s="126"/>
      <c r="J117" s="126"/>
      <c r="K117" s="133"/>
      <c r="L117" s="133"/>
      <c r="M117" s="133"/>
      <c r="N117" s="133"/>
    </row>
    <row r="118" spans="1:14" ht="12.75">
      <c r="A118" s="125"/>
      <c r="B118" s="125"/>
      <c r="C118" s="125"/>
      <c r="D118" s="125"/>
      <c r="E118" s="126"/>
      <c r="F118" s="126"/>
      <c r="G118" s="126"/>
      <c r="H118" s="126"/>
      <c r="I118" s="126"/>
      <c r="J118" s="126"/>
      <c r="K118" s="128"/>
      <c r="L118" s="128"/>
      <c r="M118" s="128"/>
      <c r="N118" s="128"/>
    </row>
    <row r="119" spans="1:14" ht="12.75">
      <c r="A119" s="126"/>
      <c r="B119" s="126"/>
      <c r="C119" s="126"/>
      <c r="D119" s="126"/>
      <c r="E119" s="126"/>
      <c r="F119" s="126"/>
      <c r="G119" s="129"/>
      <c r="H119" s="129"/>
      <c r="I119" s="126"/>
      <c r="J119" s="126"/>
      <c r="K119" s="127"/>
      <c r="L119" s="127"/>
      <c r="M119" s="127"/>
      <c r="N119" s="127"/>
    </row>
    <row r="120" spans="1:14" ht="12.75">
      <c r="A120" s="126"/>
      <c r="B120" s="126"/>
      <c r="C120" s="126"/>
      <c r="D120" s="126"/>
      <c r="E120" s="126"/>
      <c r="F120" s="126"/>
      <c r="G120" s="129"/>
      <c r="H120" s="129"/>
      <c r="I120" s="126"/>
      <c r="J120" s="126"/>
      <c r="K120" s="127"/>
      <c r="L120" s="127"/>
      <c r="M120" s="127"/>
      <c r="N120" s="127"/>
    </row>
    <row r="121" spans="1:14" ht="12.75">
      <c r="A121" s="126"/>
      <c r="B121" s="126"/>
      <c r="C121" s="126"/>
      <c r="D121" s="126"/>
      <c r="E121" s="126"/>
      <c r="F121" s="126"/>
      <c r="G121" s="129"/>
      <c r="H121" s="129"/>
      <c r="I121" s="126"/>
      <c r="J121" s="126"/>
      <c r="K121" s="127"/>
      <c r="L121" s="127"/>
      <c r="M121" s="127"/>
      <c r="N121" s="127"/>
    </row>
    <row r="122" spans="1:14" ht="12.75">
      <c r="A122" s="126"/>
      <c r="B122" s="126"/>
      <c r="C122" s="126"/>
      <c r="D122" s="126"/>
      <c r="E122" s="126"/>
      <c r="F122" s="126"/>
      <c r="G122" s="129"/>
      <c r="H122" s="129"/>
      <c r="I122" s="126"/>
      <c r="J122" s="126"/>
      <c r="K122" s="127"/>
      <c r="L122" s="127"/>
      <c r="M122" s="127"/>
      <c r="N122" s="127"/>
    </row>
    <row r="123" spans="1:14" ht="12.75">
      <c r="A123" s="126"/>
      <c r="B123" s="125"/>
      <c r="C123" s="125"/>
      <c r="D123" s="125"/>
      <c r="E123" s="126"/>
      <c r="F123" s="126"/>
      <c r="G123" s="140"/>
      <c r="H123" s="140"/>
      <c r="I123" s="126"/>
      <c r="J123" s="126"/>
      <c r="K123" s="133"/>
      <c r="L123" s="133"/>
      <c r="M123" s="133"/>
      <c r="N123" s="133"/>
    </row>
    <row r="124" spans="1:14" ht="12.75">
      <c r="A124" s="125"/>
      <c r="B124" s="125"/>
      <c r="C124" s="125"/>
      <c r="D124" s="125"/>
      <c r="E124" s="126"/>
      <c r="F124" s="126"/>
      <c r="G124" s="126"/>
      <c r="H124" s="126"/>
      <c r="I124" s="126"/>
      <c r="J124" s="126"/>
      <c r="K124" s="128"/>
      <c r="L124" s="128"/>
      <c r="M124" s="128"/>
      <c r="N124" s="128"/>
    </row>
    <row r="125" spans="1:14" ht="12.75">
      <c r="A125" s="126"/>
      <c r="B125" s="126"/>
      <c r="C125" s="126"/>
      <c r="D125" s="126"/>
      <c r="E125" s="129"/>
      <c r="F125" s="129"/>
      <c r="G125" s="129"/>
      <c r="H125" s="129"/>
      <c r="I125" s="129"/>
      <c r="J125" s="129"/>
      <c r="K125" s="127"/>
      <c r="L125" s="127"/>
      <c r="M125" s="127"/>
      <c r="N125" s="127"/>
    </row>
    <row r="126" spans="1:14" ht="12.75">
      <c r="A126" s="126"/>
      <c r="B126" s="126"/>
      <c r="C126" s="126"/>
      <c r="D126" s="126"/>
      <c r="E126" s="129"/>
      <c r="F126" s="129"/>
      <c r="G126" s="129"/>
      <c r="H126" s="129"/>
      <c r="I126" s="129"/>
      <c r="J126" s="129"/>
      <c r="K126" s="127"/>
      <c r="L126" s="127"/>
      <c r="M126" s="127"/>
      <c r="N126" s="127"/>
    </row>
    <row r="127" spans="1:14" ht="12.75">
      <c r="A127" s="126"/>
      <c r="B127" s="126"/>
      <c r="C127" s="126"/>
      <c r="D127" s="126"/>
      <c r="E127" s="129"/>
      <c r="F127" s="129"/>
      <c r="G127" s="129"/>
      <c r="H127" s="129"/>
      <c r="I127" s="129"/>
      <c r="J127" s="129"/>
      <c r="K127" s="127"/>
      <c r="L127" s="127"/>
      <c r="M127" s="127"/>
      <c r="N127" s="127"/>
    </row>
    <row r="128" spans="1:14" ht="12.75">
      <c r="A128" s="126"/>
      <c r="B128" s="126"/>
      <c r="C128" s="126"/>
      <c r="D128" s="126"/>
      <c r="E128" s="129"/>
      <c r="F128" s="129"/>
      <c r="G128" s="129"/>
      <c r="H128" s="129"/>
      <c r="I128" s="129"/>
      <c r="J128" s="129"/>
      <c r="K128" s="127"/>
      <c r="L128" s="127"/>
      <c r="M128" s="127"/>
      <c r="N128" s="127"/>
    </row>
    <row r="129" spans="1:14" ht="12.75">
      <c r="A129" s="126"/>
      <c r="B129" s="126"/>
      <c r="C129" s="126"/>
      <c r="D129" s="126"/>
      <c r="E129" s="129"/>
      <c r="F129" s="129"/>
      <c r="G129" s="129"/>
      <c r="H129" s="129"/>
      <c r="I129" s="129"/>
      <c r="J129" s="129"/>
      <c r="K129" s="127"/>
      <c r="L129" s="127"/>
      <c r="M129" s="127"/>
      <c r="N129" s="127"/>
    </row>
    <row r="130" spans="1:14" ht="12.75">
      <c r="A130" s="126"/>
      <c r="B130" s="125"/>
      <c r="C130" s="125"/>
      <c r="D130" s="125"/>
      <c r="E130" s="140"/>
      <c r="F130" s="140"/>
      <c r="G130" s="140"/>
      <c r="H130" s="140"/>
      <c r="I130" s="140"/>
      <c r="J130" s="140"/>
      <c r="K130" s="133"/>
      <c r="L130" s="133"/>
      <c r="M130" s="133"/>
      <c r="N130" s="133"/>
    </row>
    <row r="131" spans="1:14" ht="12.75">
      <c r="A131" s="134"/>
      <c r="B131" s="131"/>
      <c r="C131" s="131"/>
      <c r="D131" s="131"/>
      <c r="E131" s="135"/>
      <c r="F131" s="135"/>
      <c r="G131" s="135"/>
      <c r="H131" s="135"/>
      <c r="I131" s="135"/>
      <c r="J131" s="135"/>
      <c r="K131" s="128"/>
      <c r="L131" s="128"/>
      <c r="M131" s="128"/>
      <c r="N131" s="128"/>
    </row>
    <row r="132" spans="1:14" ht="12.75">
      <c r="A132" s="136"/>
      <c r="B132" s="137"/>
      <c r="C132" s="137"/>
      <c r="D132" s="137"/>
      <c r="E132" s="135"/>
      <c r="F132" s="135"/>
      <c r="G132" s="135"/>
      <c r="H132" s="135"/>
      <c r="I132" s="135"/>
      <c r="J132" s="135"/>
      <c r="K132" s="127"/>
      <c r="L132" s="127"/>
      <c r="M132" s="127"/>
      <c r="N132" s="127"/>
    </row>
    <row r="133" spans="1:14" ht="12.75">
      <c r="A133" s="136"/>
      <c r="B133" s="137"/>
      <c r="C133" s="137"/>
      <c r="D133" s="137"/>
      <c r="E133" s="135"/>
      <c r="F133" s="135"/>
      <c r="G133" s="135"/>
      <c r="H133" s="135"/>
      <c r="I133" s="135"/>
      <c r="J133" s="135"/>
      <c r="K133" s="127"/>
      <c r="L133" s="127"/>
      <c r="M133" s="127"/>
      <c r="N133" s="127"/>
    </row>
    <row r="134" spans="1:14" ht="12.75">
      <c r="A134" s="136"/>
      <c r="B134" s="137"/>
      <c r="C134" s="137"/>
      <c r="D134" s="137"/>
      <c r="E134" s="135"/>
      <c r="F134" s="135"/>
      <c r="G134" s="135"/>
      <c r="H134" s="135"/>
      <c r="I134" s="135"/>
      <c r="J134" s="135"/>
      <c r="K134" s="127"/>
      <c r="L134" s="127"/>
      <c r="M134" s="127"/>
      <c r="N134" s="127"/>
    </row>
    <row r="135" spans="1:14" ht="12.75">
      <c r="A135" s="136"/>
      <c r="B135" s="131"/>
      <c r="C135" s="131"/>
      <c r="D135" s="131"/>
      <c r="E135" s="135"/>
      <c r="F135" s="135"/>
      <c r="G135" s="135"/>
      <c r="H135" s="135"/>
      <c r="I135" s="135"/>
      <c r="J135" s="135"/>
      <c r="K135" s="127"/>
      <c r="L135" s="127"/>
      <c r="M135" s="127"/>
      <c r="N135" s="127"/>
    </row>
    <row r="136" spans="1:14" ht="12.75">
      <c r="A136" s="136"/>
      <c r="B136" s="137"/>
      <c r="C136" s="137"/>
      <c r="D136" s="137"/>
      <c r="E136" s="135"/>
      <c r="F136" s="135"/>
      <c r="G136" s="135"/>
      <c r="H136" s="135"/>
      <c r="I136" s="135"/>
      <c r="J136" s="135"/>
      <c r="K136" s="127"/>
      <c r="L136" s="127"/>
      <c r="M136" s="127"/>
      <c r="N136" s="127"/>
    </row>
    <row r="137" spans="1:14" ht="12.75">
      <c r="A137" s="136"/>
      <c r="B137" s="137"/>
      <c r="C137" s="137"/>
      <c r="D137" s="137"/>
      <c r="E137" s="135"/>
      <c r="F137" s="135"/>
      <c r="G137" s="135"/>
      <c r="H137" s="135"/>
      <c r="I137" s="135"/>
      <c r="J137" s="135"/>
      <c r="K137" s="127"/>
      <c r="L137" s="127"/>
      <c r="M137" s="127"/>
      <c r="N137" s="127"/>
    </row>
    <row r="138" spans="1:14" ht="12.75">
      <c r="A138" s="136"/>
      <c r="B138" s="137"/>
      <c r="C138" s="137"/>
      <c r="D138" s="137"/>
      <c r="E138" s="135"/>
      <c r="F138" s="135"/>
      <c r="G138" s="135"/>
      <c r="H138" s="135"/>
      <c r="I138" s="135"/>
      <c r="J138" s="135"/>
      <c r="K138" s="127"/>
      <c r="L138" s="127"/>
      <c r="M138" s="127"/>
      <c r="N138" s="127"/>
    </row>
    <row r="139" spans="1:14" ht="12.75">
      <c r="A139" s="136"/>
      <c r="B139" s="131"/>
      <c r="C139" s="131"/>
      <c r="D139" s="131"/>
      <c r="E139" s="135"/>
      <c r="F139" s="135"/>
      <c r="G139" s="135"/>
      <c r="H139" s="135"/>
      <c r="I139" s="135"/>
      <c r="J139" s="135"/>
      <c r="K139" s="127"/>
      <c r="L139" s="127"/>
      <c r="M139" s="127"/>
      <c r="N139" s="127"/>
    </row>
    <row r="140" spans="1:14" ht="12.75">
      <c r="A140" s="136"/>
      <c r="B140" s="137"/>
      <c r="C140" s="137"/>
      <c r="D140" s="137"/>
      <c r="E140" s="135"/>
      <c r="F140" s="135"/>
      <c r="G140" s="135"/>
      <c r="H140" s="135"/>
      <c r="I140" s="135"/>
      <c r="J140" s="135"/>
      <c r="K140" s="127"/>
      <c r="L140" s="127"/>
      <c r="M140" s="127"/>
      <c r="N140" s="127"/>
    </row>
    <row r="141" spans="1:14" ht="12.75">
      <c r="A141" s="136"/>
      <c r="B141" s="137"/>
      <c r="C141" s="137"/>
      <c r="D141" s="137"/>
      <c r="E141" s="135"/>
      <c r="F141" s="135"/>
      <c r="G141" s="135"/>
      <c r="H141" s="135"/>
      <c r="I141" s="135"/>
      <c r="J141" s="135"/>
      <c r="K141" s="128"/>
      <c r="L141" s="128"/>
      <c r="M141" s="128"/>
      <c r="N141" s="128"/>
    </row>
    <row r="142" spans="1:14" ht="12.75">
      <c r="A142" s="136"/>
      <c r="B142" s="137"/>
      <c r="C142" s="137"/>
      <c r="D142" s="137"/>
      <c r="E142" s="135"/>
      <c r="F142" s="135"/>
      <c r="G142" s="135"/>
      <c r="H142" s="135"/>
      <c r="I142" s="135"/>
      <c r="J142" s="135"/>
      <c r="K142" s="128"/>
      <c r="L142" s="128"/>
      <c r="M142" s="128"/>
      <c r="N142" s="128"/>
    </row>
    <row r="143" spans="1:14" ht="12.75">
      <c r="A143" s="134"/>
      <c r="B143" s="137"/>
      <c r="C143" s="137"/>
      <c r="D143" s="137"/>
      <c r="E143" s="135"/>
      <c r="F143" s="135"/>
      <c r="G143" s="135"/>
      <c r="H143" s="135"/>
      <c r="I143" s="135"/>
      <c r="J143" s="135"/>
      <c r="K143" s="127"/>
      <c r="L143" s="127"/>
      <c r="M143" s="127"/>
      <c r="N143" s="127"/>
    </row>
    <row r="144" spans="1:14" ht="12.75">
      <c r="A144" s="136"/>
      <c r="B144" s="131"/>
      <c r="C144" s="131"/>
      <c r="D144" s="131"/>
      <c r="E144" s="135"/>
      <c r="F144" s="135"/>
      <c r="G144" s="135"/>
      <c r="H144" s="135"/>
      <c r="I144" s="135"/>
      <c r="J144" s="135"/>
      <c r="K144" s="127"/>
      <c r="L144" s="127"/>
      <c r="M144" s="127"/>
      <c r="N144" s="127"/>
    </row>
    <row r="145" spans="1:14" ht="12.75">
      <c r="A145" s="136"/>
      <c r="B145" s="137"/>
      <c r="C145" s="137"/>
      <c r="D145" s="137"/>
      <c r="E145" s="135"/>
      <c r="F145" s="135"/>
      <c r="G145" s="135"/>
      <c r="H145" s="135"/>
      <c r="I145" s="135"/>
      <c r="J145" s="135"/>
      <c r="K145" s="127"/>
      <c r="L145" s="127"/>
      <c r="M145" s="127"/>
      <c r="N145" s="127"/>
    </row>
    <row r="146" spans="1:14" ht="12.75">
      <c r="A146" s="136"/>
      <c r="B146" s="137"/>
      <c r="C146" s="137"/>
      <c r="D146" s="137"/>
      <c r="E146" s="135"/>
      <c r="F146" s="135"/>
      <c r="G146" s="135"/>
      <c r="H146" s="135"/>
      <c r="I146" s="135"/>
      <c r="J146" s="135"/>
      <c r="K146" s="127"/>
      <c r="L146" s="127"/>
      <c r="M146" s="127"/>
      <c r="N146" s="127"/>
    </row>
    <row r="147" spans="1:14" ht="12.75">
      <c r="A147" s="136"/>
      <c r="B147" s="137"/>
      <c r="C147" s="137"/>
      <c r="D147" s="137"/>
      <c r="E147" s="135"/>
      <c r="F147" s="135"/>
      <c r="G147" s="135"/>
      <c r="H147" s="135"/>
      <c r="I147" s="135"/>
      <c r="J147" s="135"/>
      <c r="K147" s="127"/>
      <c r="L147" s="127"/>
      <c r="M147" s="127"/>
      <c r="N147" s="127"/>
    </row>
    <row r="148" spans="1:14" ht="12.75">
      <c r="A148" s="136"/>
      <c r="B148" s="137"/>
      <c r="C148" s="137"/>
      <c r="D148" s="137"/>
      <c r="E148" s="135"/>
      <c r="F148" s="135"/>
      <c r="G148" s="135"/>
      <c r="H148" s="135"/>
      <c r="I148" s="135"/>
      <c r="J148" s="135"/>
      <c r="K148" s="127"/>
      <c r="L148" s="127"/>
      <c r="M148" s="127"/>
      <c r="N148" s="127"/>
    </row>
    <row r="149" spans="1:14" ht="12.75">
      <c r="A149" s="136"/>
      <c r="B149" s="131"/>
      <c r="C149" s="131"/>
      <c r="D149" s="131"/>
      <c r="E149" s="135"/>
      <c r="F149" s="135"/>
      <c r="G149" s="132"/>
      <c r="H149" s="132"/>
      <c r="I149" s="135"/>
      <c r="J149" s="135"/>
      <c r="K149" s="133"/>
      <c r="L149" s="133"/>
      <c r="M149" s="133"/>
      <c r="N149" s="133"/>
    </row>
    <row r="150" spans="1:14" ht="12.75">
      <c r="A150" s="131"/>
      <c r="B150" s="125"/>
      <c r="C150" s="125"/>
      <c r="D150" s="125"/>
      <c r="E150" s="130"/>
      <c r="F150" s="130"/>
      <c r="G150" s="130"/>
      <c r="H150" s="130"/>
      <c r="I150" s="135"/>
      <c r="J150" s="135"/>
      <c r="K150" s="128"/>
      <c r="L150" s="128"/>
      <c r="M150" s="128"/>
      <c r="N150" s="128"/>
    </row>
    <row r="151" spans="1:14" ht="12.75">
      <c r="A151" s="137"/>
      <c r="B151" s="137"/>
      <c r="C151" s="137"/>
      <c r="D151" s="137"/>
      <c r="E151" s="135"/>
      <c r="F151" s="135"/>
      <c r="G151" s="135"/>
      <c r="H151" s="135"/>
      <c r="I151" s="135"/>
      <c r="J151" s="135"/>
      <c r="K151" s="127"/>
      <c r="L151" s="127"/>
      <c r="M151" s="127"/>
      <c r="N151" s="127"/>
    </row>
    <row r="152" spans="1:14" ht="12.75">
      <c r="A152" s="130"/>
      <c r="B152" s="137"/>
      <c r="C152" s="137"/>
      <c r="D152" s="137"/>
      <c r="E152" s="135"/>
      <c r="F152" s="135"/>
      <c r="G152" s="135"/>
      <c r="H152" s="135"/>
      <c r="I152" s="135"/>
      <c r="J152" s="135"/>
      <c r="K152" s="127"/>
      <c r="L152" s="127"/>
      <c r="M152" s="127"/>
      <c r="N152" s="127"/>
    </row>
    <row r="153" spans="1:14" ht="12.75">
      <c r="A153" s="137"/>
      <c r="B153" s="137"/>
      <c r="C153" s="137"/>
      <c r="D153" s="137"/>
      <c r="E153" s="135"/>
      <c r="F153" s="135"/>
      <c r="G153" s="135"/>
      <c r="H153" s="135"/>
      <c r="I153" s="135"/>
      <c r="J153" s="135"/>
      <c r="K153" s="127"/>
      <c r="L153" s="127"/>
      <c r="M153" s="127"/>
      <c r="N153" s="127"/>
    </row>
    <row r="154" spans="1:14" ht="12.75">
      <c r="A154" s="137"/>
      <c r="B154" s="137"/>
      <c r="C154" s="137"/>
      <c r="D154" s="137"/>
      <c r="E154" s="135"/>
      <c r="F154" s="135"/>
      <c r="G154" s="135"/>
      <c r="H154" s="135"/>
      <c r="I154" s="135"/>
      <c r="J154" s="135"/>
      <c r="K154" s="127"/>
      <c r="L154" s="127"/>
      <c r="M154" s="127"/>
      <c r="N154" s="127"/>
    </row>
    <row r="155" spans="1:14" ht="12.75">
      <c r="A155" s="137"/>
      <c r="B155" s="137"/>
      <c r="C155" s="137"/>
      <c r="D155" s="137"/>
      <c r="E155" s="135"/>
      <c r="F155" s="135"/>
      <c r="G155" s="135"/>
      <c r="H155" s="135"/>
      <c r="I155" s="135"/>
      <c r="J155" s="135"/>
      <c r="K155" s="127"/>
      <c r="L155" s="127"/>
      <c r="M155" s="127"/>
      <c r="N155" s="127"/>
    </row>
    <row r="156" spans="1:14" ht="12.75">
      <c r="A156" s="137"/>
      <c r="B156" s="137"/>
      <c r="C156" s="137"/>
      <c r="D156" s="137"/>
      <c r="E156" s="135"/>
      <c r="F156" s="135"/>
      <c r="G156" s="135"/>
      <c r="H156" s="135"/>
      <c r="I156" s="135"/>
      <c r="J156" s="170"/>
      <c r="K156" s="127"/>
      <c r="L156" s="127"/>
      <c r="M156" s="127"/>
      <c r="N156" s="127"/>
    </row>
    <row r="157" spans="1:14" ht="12.75">
      <c r="A157" s="137"/>
      <c r="B157" s="137"/>
      <c r="C157" s="137"/>
      <c r="D157" s="137"/>
      <c r="E157" s="135"/>
      <c r="F157" s="135"/>
      <c r="G157" s="135"/>
      <c r="H157" s="135"/>
      <c r="I157" s="135"/>
      <c r="J157" s="170"/>
      <c r="K157" s="127"/>
      <c r="L157" s="127"/>
      <c r="M157" s="127"/>
      <c r="N157" s="127"/>
    </row>
    <row r="158" spans="1:14" ht="12.75">
      <c r="A158" s="137"/>
      <c r="B158" s="137"/>
      <c r="C158" s="137"/>
      <c r="D158" s="137"/>
      <c r="E158" s="135"/>
      <c r="F158" s="135"/>
      <c r="G158" s="135"/>
      <c r="H158" s="135"/>
      <c r="I158" s="135"/>
      <c r="J158" s="170"/>
      <c r="K158" s="127"/>
      <c r="L158" s="127"/>
      <c r="M158" s="127"/>
      <c r="N158" s="127"/>
    </row>
    <row r="159" spans="1:14" ht="12.75">
      <c r="A159" s="137"/>
      <c r="B159" s="131"/>
      <c r="C159" s="131"/>
      <c r="D159" s="131"/>
      <c r="E159" s="135"/>
      <c r="F159" s="135"/>
      <c r="G159" s="135"/>
      <c r="H159" s="135"/>
      <c r="I159" s="135"/>
      <c r="J159" s="170"/>
      <c r="K159" s="133"/>
      <c r="L159" s="133"/>
      <c r="M159" s="133"/>
      <c r="N159" s="133"/>
    </row>
    <row r="160" spans="1:14" ht="12.75">
      <c r="A160" s="125"/>
      <c r="B160" s="125"/>
      <c r="C160" s="125"/>
      <c r="D160" s="125"/>
      <c r="E160" s="126"/>
      <c r="F160" s="126"/>
      <c r="G160" s="126"/>
      <c r="H160" s="126"/>
      <c r="I160" s="126"/>
      <c r="J160" s="126"/>
      <c r="K160" s="128"/>
      <c r="L160" s="128"/>
      <c r="M160" s="128"/>
      <c r="N160" s="128"/>
    </row>
    <row r="161" spans="1:14" ht="12.75">
      <c r="A161" s="126"/>
      <c r="B161" s="126"/>
      <c r="C161" s="126"/>
      <c r="D161" s="126"/>
      <c r="E161" s="129"/>
      <c r="F161" s="129"/>
      <c r="G161" s="129"/>
      <c r="H161" s="129"/>
      <c r="I161" s="129"/>
      <c r="J161" s="129"/>
      <c r="K161" s="127"/>
      <c r="L161" s="127"/>
      <c r="M161" s="127"/>
      <c r="N161" s="127"/>
    </row>
    <row r="162" spans="1:14" ht="12.75">
      <c r="A162" s="126"/>
      <c r="B162" s="126"/>
      <c r="C162" s="126"/>
      <c r="D162" s="126"/>
      <c r="E162" s="129"/>
      <c r="F162" s="129"/>
      <c r="G162" s="129"/>
      <c r="H162" s="129"/>
      <c r="I162" s="129"/>
      <c r="J162" s="129"/>
      <c r="K162" s="127"/>
      <c r="L162" s="127"/>
      <c r="M162" s="127"/>
      <c r="N162" s="127"/>
    </row>
    <row r="163" spans="1:14" ht="12.75">
      <c r="A163" s="126"/>
      <c r="B163" s="126"/>
      <c r="C163" s="126"/>
      <c r="D163" s="126"/>
      <c r="E163" s="129"/>
      <c r="F163" s="129"/>
      <c r="G163" s="129"/>
      <c r="H163" s="129"/>
      <c r="I163" s="129"/>
      <c r="J163" s="129"/>
      <c r="K163" s="127"/>
      <c r="L163" s="127"/>
      <c r="M163" s="127"/>
      <c r="N163" s="127"/>
    </row>
    <row r="164" spans="1:14" ht="12.75">
      <c r="A164" s="126"/>
      <c r="B164" s="126"/>
      <c r="C164" s="126"/>
      <c r="D164" s="126"/>
      <c r="E164" s="129"/>
      <c r="F164" s="129"/>
      <c r="G164" s="129"/>
      <c r="H164" s="129"/>
      <c r="I164" s="129"/>
      <c r="J164" s="129"/>
      <c r="K164" s="127"/>
      <c r="L164" s="127"/>
      <c r="M164" s="127"/>
      <c r="N164" s="127"/>
    </row>
    <row r="165" spans="1:14" ht="12.75">
      <c r="A165" s="126"/>
      <c r="B165" s="126"/>
      <c r="C165" s="126"/>
      <c r="D165" s="126"/>
      <c r="E165" s="129"/>
      <c r="F165" s="129"/>
      <c r="G165" s="129"/>
      <c r="H165" s="129"/>
      <c r="I165" s="129"/>
      <c r="J165" s="129"/>
      <c r="K165" s="127"/>
      <c r="L165" s="127"/>
      <c r="M165" s="127"/>
      <c r="N165" s="127"/>
    </row>
    <row r="166" spans="1:14" ht="12.75">
      <c r="A166" s="126"/>
      <c r="B166" s="126"/>
      <c r="C166" s="126"/>
      <c r="D166" s="126"/>
      <c r="E166" s="129"/>
      <c r="F166" s="129"/>
      <c r="G166" s="129"/>
      <c r="H166" s="129"/>
      <c r="I166" s="129"/>
      <c r="J166" s="129"/>
      <c r="K166" s="127"/>
      <c r="L166" s="127"/>
      <c r="M166" s="127"/>
      <c r="N166" s="127"/>
    </row>
    <row r="167" spans="1:14" ht="12.75">
      <c r="A167" s="126"/>
      <c r="B167" s="126"/>
      <c r="C167" s="126"/>
      <c r="D167" s="126"/>
      <c r="E167" s="129"/>
      <c r="F167" s="129"/>
      <c r="G167" s="129"/>
      <c r="H167" s="129"/>
      <c r="I167" s="129"/>
      <c r="J167" s="129"/>
      <c r="K167" s="127"/>
      <c r="L167" s="127"/>
      <c r="M167" s="127"/>
      <c r="N167" s="127"/>
    </row>
    <row r="168" spans="1:14" ht="12.75">
      <c r="A168" s="126"/>
      <c r="B168" s="126"/>
      <c r="C168" s="126"/>
      <c r="D168" s="126"/>
      <c r="E168" s="129"/>
      <c r="F168" s="129"/>
      <c r="G168" s="129"/>
      <c r="H168" s="129"/>
      <c r="I168" s="129"/>
      <c r="J168" s="129"/>
      <c r="K168" s="127"/>
      <c r="L168" s="127"/>
      <c r="M168" s="127"/>
      <c r="N168" s="127"/>
    </row>
    <row r="169" spans="1:14" ht="12.75">
      <c r="A169" s="126"/>
      <c r="B169" s="126"/>
      <c r="C169" s="126"/>
      <c r="D169" s="126"/>
      <c r="E169" s="129"/>
      <c r="F169" s="129"/>
      <c r="G169" s="129"/>
      <c r="H169" s="129"/>
      <c r="I169" s="129"/>
      <c r="J169" s="129"/>
      <c r="K169" s="127"/>
      <c r="L169" s="127"/>
      <c r="M169" s="127"/>
      <c r="N169" s="127"/>
    </row>
    <row r="170" spans="1:14" ht="12.75">
      <c r="A170" s="126"/>
      <c r="B170" s="126"/>
      <c r="C170" s="126"/>
      <c r="D170" s="126"/>
      <c r="E170" s="129"/>
      <c r="F170" s="129"/>
      <c r="G170" s="129"/>
      <c r="H170" s="129"/>
      <c r="I170" s="129"/>
      <c r="J170" s="129"/>
      <c r="K170" s="127"/>
      <c r="L170" s="127"/>
      <c r="M170" s="127"/>
      <c r="N170" s="127"/>
    </row>
    <row r="171" spans="1:14" ht="12.75">
      <c r="A171" s="126"/>
      <c r="B171" s="126"/>
      <c r="C171" s="126"/>
      <c r="D171" s="126"/>
      <c r="E171" s="129"/>
      <c r="F171" s="129"/>
      <c r="G171" s="129"/>
      <c r="H171" s="129"/>
      <c r="I171" s="129"/>
      <c r="J171" s="129"/>
      <c r="K171" s="127"/>
      <c r="L171" s="127"/>
      <c r="M171" s="127"/>
      <c r="N171" s="127"/>
    </row>
    <row r="172" spans="1:14" ht="12.75">
      <c r="A172" s="126"/>
      <c r="B172" s="126"/>
      <c r="C172" s="126"/>
      <c r="D172" s="126"/>
      <c r="E172" s="129"/>
      <c r="F172" s="129"/>
      <c r="G172" s="129"/>
      <c r="H172" s="129"/>
      <c r="I172" s="129"/>
      <c r="J172" s="129"/>
      <c r="K172" s="127"/>
      <c r="L172" s="127"/>
      <c r="M172" s="127"/>
      <c r="N172" s="127"/>
    </row>
    <row r="173" spans="1:14" ht="12.75">
      <c r="A173" s="126"/>
      <c r="B173" s="126"/>
      <c r="C173" s="126"/>
      <c r="D173" s="126"/>
      <c r="E173" s="129"/>
      <c r="F173" s="129"/>
      <c r="G173" s="129"/>
      <c r="H173" s="129"/>
      <c r="I173" s="129"/>
      <c r="J173" s="129"/>
      <c r="K173" s="127"/>
      <c r="L173" s="127"/>
      <c r="M173" s="127"/>
      <c r="N173" s="127"/>
    </row>
    <row r="174" spans="1:14" ht="12.75">
      <c r="A174" s="126"/>
      <c r="B174" s="126"/>
      <c r="C174" s="126"/>
      <c r="D174" s="126"/>
      <c r="E174" s="129"/>
      <c r="F174" s="129"/>
      <c r="G174" s="129"/>
      <c r="H174" s="129"/>
      <c r="I174" s="129"/>
      <c r="J174" s="129"/>
      <c r="K174" s="127"/>
      <c r="L174" s="127"/>
      <c r="M174" s="127"/>
      <c r="N174" s="127"/>
    </row>
    <row r="175" spans="1:14" ht="12.75">
      <c r="A175" s="126"/>
      <c r="B175" s="126"/>
      <c r="C175" s="126"/>
      <c r="D175" s="126"/>
      <c r="E175" s="129"/>
      <c r="F175" s="129"/>
      <c r="G175" s="129"/>
      <c r="H175" s="129"/>
      <c r="I175" s="129"/>
      <c r="J175" s="129"/>
      <c r="K175" s="127"/>
      <c r="L175" s="127"/>
      <c r="M175" s="127"/>
      <c r="N175" s="127"/>
    </row>
    <row r="176" spans="1:14" ht="12.75">
      <c r="A176" s="126"/>
      <c r="B176" s="126"/>
      <c r="C176" s="126"/>
      <c r="D176" s="126"/>
      <c r="E176" s="129"/>
      <c r="F176" s="129"/>
      <c r="G176" s="129"/>
      <c r="H176" s="129"/>
      <c r="I176" s="129"/>
      <c r="J176" s="129"/>
      <c r="K176" s="127"/>
      <c r="L176" s="127"/>
      <c r="M176" s="127"/>
      <c r="N176" s="127"/>
    </row>
    <row r="177" spans="1:14" ht="12.75">
      <c r="A177" s="126"/>
      <c r="B177" s="125"/>
      <c r="C177" s="125"/>
      <c r="D177" s="125"/>
      <c r="E177" s="140"/>
      <c r="F177" s="140"/>
      <c r="G177" s="140"/>
      <c r="H177" s="140"/>
      <c r="I177" s="140"/>
      <c r="J177" s="140"/>
      <c r="K177" s="133"/>
      <c r="L177" s="133"/>
      <c r="M177" s="133"/>
      <c r="N177" s="133"/>
    </row>
    <row r="178" spans="1:14" ht="12.75">
      <c r="A178" s="126"/>
      <c r="B178" s="125"/>
      <c r="C178" s="125"/>
      <c r="D178" s="125"/>
      <c r="E178" s="140"/>
      <c r="F178" s="140"/>
      <c r="G178" s="140"/>
      <c r="H178" s="140"/>
      <c r="I178" s="140"/>
      <c r="J178" s="140"/>
      <c r="K178" s="128"/>
      <c r="L178" s="128"/>
      <c r="M178" s="128"/>
      <c r="N178" s="128"/>
    </row>
    <row r="179" spans="1:14" ht="12.75">
      <c r="A179" s="126"/>
      <c r="B179" s="125"/>
      <c r="C179" s="125"/>
      <c r="D179" s="125"/>
      <c r="E179" s="140"/>
      <c r="F179" s="140"/>
      <c r="G179" s="140"/>
      <c r="H179" s="140"/>
      <c r="I179" s="140"/>
      <c r="J179" s="140"/>
      <c r="K179" s="128"/>
      <c r="L179" s="128"/>
      <c r="M179" s="128"/>
      <c r="N179" s="128"/>
    </row>
    <row r="180" spans="1:14" ht="12.75">
      <c r="A180" s="125"/>
      <c r="B180" s="125"/>
      <c r="C180" s="125"/>
      <c r="D180" s="125"/>
      <c r="E180" s="129"/>
      <c r="F180" s="129"/>
      <c r="G180" s="129"/>
      <c r="H180" s="129"/>
      <c r="I180" s="129"/>
      <c r="J180" s="129"/>
      <c r="K180" s="128"/>
      <c r="L180" s="128"/>
      <c r="M180" s="128"/>
      <c r="N180" s="128"/>
    </row>
    <row r="181" spans="1:14" ht="12.75">
      <c r="A181" s="126"/>
      <c r="B181" s="126"/>
      <c r="C181" s="126"/>
      <c r="D181" s="126"/>
      <c r="E181" s="129"/>
      <c r="F181" s="129"/>
      <c r="G181" s="129"/>
      <c r="H181" s="129"/>
      <c r="I181" s="129"/>
      <c r="J181" s="129"/>
      <c r="K181" s="127"/>
      <c r="L181" s="127"/>
      <c r="M181" s="127"/>
      <c r="N181" s="127"/>
    </row>
    <row r="182" spans="1:14" ht="12.75">
      <c r="A182" s="126"/>
      <c r="B182" s="126"/>
      <c r="C182" s="126"/>
      <c r="D182" s="126"/>
      <c r="E182" s="129"/>
      <c r="F182" s="129"/>
      <c r="G182" s="129"/>
      <c r="H182" s="129"/>
      <c r="I182" s="129"/>
      <c r="J182" s="129"/>
      <c r="K182" s="127"/>
      <c r="L182" s="127"/>
      <c r="M182" s="127"/>
      <c r="N182" s="127"/>
    </row>
    <row r="183" spans="1:14" ht="12.75">
      <c r="A183" s="126"/>
      <c r="B183" s="126"/>
      <c r="C183" s="126"/>
      <c r="D183" s="126"/>
      <c r="E183" s="129"/>
      <c r="F183" s="129"/>
      <c r="G183" s="129"/>
      <c r="H183" s="129"/>
      <c r="I183" s="129"/>
      <c r="J183" s="129"/>
      <c r="K183" s="127"/>
      <c r="L183" s="127"/>
      <c r="M183" s="127"/>
      <c r="N183" s="127"/>
    </row>
    <row r="184" spans="1:14" ht="12.75">
      <c r="A184" s="126"/>
      <c r="B184" s="126"/>
      <c r="C184" s="126"/>
      <c r="D184" s="126"/>
      <c r="E184" s="129"/>
      <c r="F184" s="129"/>
      <c r="G184" s="129"/>
      <c r="H184" s="129"/>
      <c r="I184" s="129"/>
      <c r="J184" s="129"/>
      <c r="K184" s="127"/>
      <c r="L184" s="127"/>
      <c r="M184" s="127"/>
      <c r="N184" s="127"/>
    </row>
    <row r="185" spans="1:14" ht="12.75">
      <c r="A185" s="126"/>
      <c r="B185" s="126"/>
      <c r="C185" s="126"/>
      <c r="D185" s="126"/>
      <c r="E185" s="129"/>
      <c r="F185" s="129"/>
      <c r="G185" s="129"/>
      <c r="H185" s="129"/>
      <c r="I185" s="129"/>
      <c r="J185" s="129"/>
      <c r="K185" s="127"/>
      <c r="L185" s="127"/>
      <c r="M185" s="127"/>
      <c r="N185" s="127"/>
    </row>
    <row r="186" spans="1:14" ht="12.75">
      <c r="A186" s="126"/>
      <c r="B186" s="125"/>
      <c r="C186" s="125"/>
      <c r="D186" s="125"/>
      <c r="E186" s="140"/>
      <c r="F186" s="140"/>
      <c r="G186" s="140"/>
      <c r="H186" s="140"/>
      <c r="I186" s="140"/>
      <c r="J186" s="140"/>
      <c r="K186" s="133"/>
      <c r="L186" s="133"/>
      <c r="M186" s="133"/>
      <c r="N186" s="133"/>
    </row>
    <row r="187" spans="1:14" ht="12.75">
      <c r="A187" s="125"/>
      <c r="B187" s="125"/>
      <c r="C187" s="125"/>
      <c r="D187" s="125"/>
      <c r="E187" s="126"/>
      <c r="F187" s="126"/>
      <c r="G187" s="126"/>
      <c r="H187" s="126"/>
      <c r="I187" s="126"/>
      <c r="J187" s="126"/>
      <c r="K187" s="128"/>
      <c r="L187" s="128"/>
      <c r="M187" s="128"/>
      <c r="N187" s="128"/>
    </row>
    <row r="188" spans="1:14" ht="12.75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7"/>
      <c r="L188" s="127"/>
      <c r="M188" s="127"/>
      <c r="N188" s="127"/>
    </row>
    <row r="189" spans="1:14" ht="12.75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7"/>
      <c r="L189" s="127"/>
      <c r="M189" s="127"/>
      <c r="N189" s="127"/>
    </row>
    <row r="190" spans="1:14" ht="12.75">
      <c r="A190" s="126"/>
      <c r="B190" s="125"/>
      <c r="C190" s="125"/>
      <c r="D190" s="125"/>
      <c r="E190" s="125"/>
      <c r="F190" s="125"/>
      <c r="G190" s="125"/>
      <c r="H190" s="125"/>
      <c r="I190" s="126"/>
      <c r="J190" s="126"/>
      <c r="K190" s="133"/>
      <c r="L190" s="133"/>
      <c r="M190" s="133"/>
      <c r="N190" s="133"/>
    </row>
    <row r="191" spans="1:14" ht="12.75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7"/>
      <c r="L191" s="127"/>
      <c r="M191" s="127"/>
      <c r="N191" s="127"/>
    </row>
    <row r="192" spans="1:14" ht="12.75">
      <c r="A192" s="126"/>
      <c r="B192" s="125"/>
      <c r="C192" s="125"/>
      <c r="D192" s="125"/>
      <c r="E192" s="125"/>
      <c r="F192" s="125"/>
      <c r="G192" s="125"/>
      <c r="H192" s="125"/>
      <c r="I192" s="126"/>
      <c r="J192" s="126"/>
      <c r="K192" s="133"/>
      <c r="L192" s="133"/>
      <c r="M192" s="133"/>
      <c r="N192" s="133"/>
    </row>
    <row r="193" spans="1:14" ht="12.75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7"/>
      <c r="L193" s="127"/>
      <c r="M193" s="127"/>
      <c r="N193" s="127"/>
    </row>
    <row r="194" spans="1:14" ht="12.75">
      <c r="A194" s="126"/>
      <c r="B194" s="125"/>
      <c r="C194" s="125"/>
      <c r="D194" s="125"/>
      <c r="E194" s="125"/>
      <c r="F194" s="125"/>
      <c r="G194" s="125"/>
      <c r="H194" s="125"/>
      <c r="I194" s="126"/>
      <c r="J194" s="126"/>
      <c r="K194" s="133"/>
      <c r="L194" s="133"/>
      <c r="M194" s="133"/>
      <c r="N194" s="133"/>
    </row>
    <row r="195" spans="1:14" ht="12.75">
      <c r="A195" s="125"/>
      <c r="B195" s="125"/>
      <c r="C195" s="125"/>
      <c r="D195" s="125"/>
      <c r="E195" s="126"/>
      <c r="F195" s="126"/>
      <c r="G195" s="126"/>
      <c r="H195" s="126"/>
      <c r="I195" s="126"/>
      <c r="J195" s="126"/>
      <c r="K195" s="128"/>
      <c r="L195" s="128"/>
      <c r="M195" s="128"/>
      <c r="N195" s="128"/>
    </row>
    <row r="196" spans="1:14" ht="12.75">
      <c r="A196" s="126"/>
      <c r="B196" s="126"/>
      <c r="C196" s="126"/>
      <c r="D196" s="126"/>
      <c r="E196" s="129"/>
      <c r="F196" s="129"/>
      <c r="G196" s="129"/>
      <c r="H196" s="129"/>
      <c r="I196" s="126"/>
      <c r="J196" s="126"/>
      <c r="K196" s="127"/>
      <c r="L196" s="127"/>
      <c r="M196" s="127"/>
      <c r="N196" s="127"/>
    </row>
    <row r="197" spans="1:14" ht="12.75">
      <c r="A197" s="171"/>
      <c r="B197" s="126"/>
      <c r="C197" s="126"/>
      <c r="D197" s="126"/>
      <c r="E197" s="129"/>
      <c r="F197" s="129"/>
      <c r="G197" s="129"/>
      <c r="H197" s="129"/>
      <c r="I197" s="126"/>
      <c r="J197" s="126"/>
      <c r="K197" s="127"/>
      <c r="L197" s="127"/>
      <c r="M197" s="127"/>
      <c r="N197" s="127"/>
    </row>
    <row r="198" spans="1:14" ht="12.75">
      <c r="A198" s="126"/>
      <c r="B198" s="125"/>
      <c r="C198" s="125"/>
      <c r="D198" s="125"/>
      <c r="E198" s="140"/>
      <c r="F198" s="140"/>
      <c r="G198" s="140"/>
      <c r="H198" s="140"/>
      <c r="I198" s="126"/>
      <c r="J198" s="126"/>
      <c r="K198" s="133"/>
      <c r="L198" s="133"/>
      <c r="M198" s="133"/>
      <c r="N198" s="133"/>
    </row>
    <row r="199" spans="1:14" ht="12.75">
      <c r="A199" s="125"/>
      <c r="B199" s="125"/>
      <c r="C199" s="125"/>
      <c r="D199" s="125"/>
      <c r="E199" s="126"/>
      <c r="F199" s="126"/>
      <c r="G199" s="126"/>
      <c r="H199" s="126"/>
      <c r="I199" s="126"/>
      <c r="J199" s="126"/>
      <c r="K199" s="128"/>
      <c r="L199" s="128"/>
      <c r="M199" s="128"/>
      <c r="N199" s="128"/>
    </row>
    <row r="200" spans="1:14" ht="12.75">
      <c r="A200" s="126"/>
      <c r="B200" s="126"/>
      <c r="C200" s="126"/>
      <c r="D200" s="126"/>
      <c r="E200" s="126"/>
      <c r="F200" s="126"/>
      <c r="G200" s="129"/>
      <c r="H200" s="129"/>
      <c r="I200" s="126"/>
      <c r="J200" s="126"/>
      <c r="K200" s="127"/>
      <c r="L200" s="127"/>
      <c r="M200" s="127"/>
      <c r="N200" s="127"/>
    </row>
    <row r="201" spans="1:14" ht="12.75">
      <c r="A201" s="126"/>
      <c r="B201" s="126"/>
      <c r="C201" s="126"/>
      <c r="D201" s="126"/>
      <c r="E201" s="126"/>
      <c r="F201" s="126"/>
      <c r="G201" s="129"/>
      <c r="H201" s="129"/>
      <c r="I201" s="126"/>
      <c r="J201" s="126"/>
      <c r="K201" s="127"/>
      <c r="L201" s="127"/>
      <c r="M201" s="127"/>
      <c r="N201" s="127"/>
    </row>
    <row r="202" spans="1:14" ht="12.75">
      <c r="A202" s="126"/>
      <c r="B202" s="126"/>
      <c r="C202" s="126"/>
      <c r="D202" s="126"/>
      <c r="E202" s="126"/>
      <c r="F202" s="126"/>
      <c r="G202" s="129"/>
      <c r="H202" s="129"/>
      <c r="I202" s="126"/>
      <c r="J202" s="126"/>
      <c r="K202" s="127"/>
      <c r="L202" s="127"/>
      <c r="M202" s="127"/>
      <c r="N202" s="127"/>
    </row>
    <row r="203" spans="1:14" ht="12.75">
      <c r="A203" s="126"/>
      <c r="B203" s="126"/>
      <c r="C203" s="126"/>
      <c r="D203" s="126"/>
      <c r="E203" s="126"/>
      <c r="F203" s="126"/>
      <c r="G203" s="129"/>
      <c r="H203" s="129"/>
      <c r="I203" s="126"/>
      <c r="J203" s="126"/>
      <c r="K203" s="127"/>
      <c r="L203" s="127"/>
      <c r="M203" s="127"/>
      <c r="N203" s="127"/>
    </row>
    <row r="204" spans="1:14" ht="12.75">
      <c r="A204" s="126"/>
      <c r="B204" s="126"/>
      <c r="C204" s="126"/>
      <c r="D204" s="126"/>
      <c r="E204" s="126"/>
      <c r="F204" s="126"/>
      <c r="G204" s="129"/>
      <c r="H204" s="129"/>
      <c r="I204" s="126"/>
      <c r="J204" s="126"/>
      <c r="K204" s="127"/>
      <c r="L204" s="127"/>
      <c r="M204" s="127"/>
      <c r="N204" s="127"/>
    </row>
    <row r="205" spans="1:14" ht="12.75">
      <c r="A205" s="126"/>
      <c r="B205" s="125"/>
      <c r="C205" s="125"/>
      <c r="D205" s="125"/>
      <c r="E205" s="126"/>
      <c r="F205" s="126"/>
      <c r="G205" s="140"/>
      <c r="H205" s="140"/>
      <c r="I205" s="126"/>
      <c r="J205" s="126"/>
      <c r="K205" s="133"/>
      <c r="L205" s="133"/>
      <c r="M205" s="133"/>
      <c r="N205" s="133"/>
    </row>
    <row r="206" spans="1:14" ht="12.75">
      <c r="A206" s="125"/>
      <c r="B206" s="125"/>
      <c r="C206" s="125"/>
      <c r="D206" s="125"/>
      <c r="E206" s="126"/>
      <c r="F206" s="126"/>
      <c r="G206" s="126"/>
      <c r="H206" s="126"/>
      <c r="I206" s="126"/>
      <c r="J206" s="126"/>
      <c r="K206" s="128"/>
      <c r="L206" s="128"/>
      <c r="M206" s="128"/>
      <c r="N206" s="128"/>
    </row>
    <row r="207" spans="1:14" ht="12.75">
      <c r="A207" s="126"/>
      <c r="B207" s="126"/>
      <c r="C207" s="126"/>
      <c r="D207" s="126"/>
      <c r="E207" s="126"/>
      <c r="F207" s="126"/>
      <c r="G207" s="129"/>
      <c r="H207" s="129"/>
      <c r="I207" s="126"/>
      <c r="J207" s="126"/>
      <c r="K207" s="127"/>
      <c r="L207" s="127"/>
      <c r="M207" s="127"/>
      <c r="N207" s="127"/>
    </row>
    <row r="208" spans="1:14" ht="12.75">
      <c r="A208" s="126"/>
      <c r="B208" s="126"/>
      <c r="C208" s="126"/>
      <c r="D208" s="126"/>
      <c r="E208" s="126"/>
      <c r="F208" s="126"/>
      <c r="G208" s="129"/>
      <c r="H208" s="129"/>
      <c r="I208" s="126"/>
      <c r="J208" s="126"/>
      <c r="K208" s="127"/>
      <c r="L208" s="127"/>
      <c r="M208" s="127"/>
      <c r="N208" s="127"/>
    </row>
    <row r="209" spans="1:14" ht="12.75">
      <c r="A209" s="126"/>
      <c r="B209" s="126"/>
      <c r="C209" s="126"/>
      <c r="D209" s="126"/>
      <c r="E209" s="126"/>
      <c r="F209" s="126"/>
      <c r="G209" s="129"/>
      <c r="H209" s="129"/>
      <c r="I209" s="126"/>
      <c r="J209" s="126"/>
      <c r="K209" s="127"/>
      <c r="L209" s="127"/>
      <c r="M209" s="127"/>
      <c r="N209" s="127"/>
    </row>
    <row r="210" spans="1:14" ht="12.75">
      <c r="A210" s="126"/>
      <c r="B210" s="126"/>
      <c r="C210" s="126"/>
      <c r="D210" s="126"/>
      <c r="E210" s="126"/>
      <c r="F210" s="126"/>
      <c r="G210" s="129"/>
      <c r="H210" s="129"/>
      <c r="I210" s="126"/>
      <c r="J210" s="126"/>
      <c r="K210" s="127"/>
      <c r="L210" s="127"/>
      <c r="M210" s="127"/>
      <c r="N210" s="127"/>
    </row>
    <row r="211" spans="1:14" ht="12.75">
      <c r="A211" s="126"/>
      <c r="B211" s="125"/>
      <c r="C211" s="125"/>
      <c r="D211" s="125"/>
      <c r="E211" s="126"/>
      <c r="F211" s="126"/>
      <c r="G211" s="140"/>
      <c r="H211" s="140"/>
      <c r="I211" s="126"/>
      <c r="J211" s="126"/>
      <c r="K211" s="133"/>
      <c r="L211" s="133"/>
      <c r="M211" s="133"/>
      <c r="N211" s="133"/>
    </row>
    <row r="212" spans="1:14" ht="12.75">
      <c r="A212" s="126"/>
      <c r="B212" s="125"/>
      <c r="C212" s="125"/>
      <c r="D212" s="125"/>
      <c r="E212" s="126"/>
      <c r="F212" s="126"/>
      <c r="G212" s="140"/>
      <c r="H212" s="140"/>
      <c r="I212" s="126"/>
      <c r="J212" s="126"/>
      <c r="K212" s="133"/>
      <c r="L212" s="133"/>
      <c r="M212" s="133"/>
      <c r="N212" s="133"/>
    </row>
    <row r="213" spans="1:14" ht="12.75">
      <c r="A213" s="126"/>
      <c r="B213" s="125"/>
      <c r="C213" s="125"/>
      <c r="D213" s="125"/>
      <c r="E213" s="126"/>
      <c r="F213" s="126"/>
      <c r="G213" s="140"/>
      <c r="H213" s="140"/>
      <c r="I213" s="126"/>
      <c r="J213" s="126"/>
      <c r="K213" s="133"/>
      <c r="L213" s="133"/>
      <c r="M213" s="133"/>
      <c r="N213" s="133"/>
    </row>
    <row r="214" spans="1:14" ht="12.75">
      <c r="A214" s="134"/>
      <c r="B214" s="125"/>
      <c r="C214" s="125"/>
      <c r="D214" s="125"/>
      <c r="E214" s="135"/>
      <c r="F214" s="135"/>
      <c r="G214" s="135"/>
      <c r="H214" s="135"/>
      <c r="I214" s="135"/>
      <c r="J214" s="130"/>
      <c r="K214" s="128"/>
      <c r="L214" s="128"/>
      <c r="M214" s="128"/>
      <c r="N214" s="128"/>
    </row>
    <row r="215" spans="1:14" ht="12.75">
      <c r="A215" s="128"/>
      <c r="B215" s="137"/>
      <c r="C215" s="137"/>
      <c r="D215" s="137"/>
      <c r="E215" s="135"/>
      <c r="F215" s="135"/>
      <c r="G215" s="135"/>
      <c r="H215" s="135"/>
      <c r="I215" s="135"/>
      <c r="J215" s="130"/>
      <c r="K215" s="127"/>
      <c r="L215" s="127"/>
      <c r="M215" s="127"/>
      <c r="N215" s="127"/>
    </row>
    <row r="216" spans="1:14" ht="12.75">
      <c r="A216" s="130"/>
      <c r="B216" s="137"/>
      <c r="C216" s="137"/>
      <c r="D216" s="137"/>
      <c r="E216" s="135"/>
      <c r="F216" s="135"/>
      <c r="G216" s="135"/>
      <c r="H216" s="135"/>
      <c r="I216" s="135"/>
      <c r="J216" s="130"/>
      <c r="K216" s="127"/>
      <c r="L216" s="127"/>
      <c r="M216" s="127"/>
      <c r="N216" s="127"/>
    </row>
    <row r="217" spans="1:14" ht="12.75">
      <c r="A217" s="136"/>
      <c r="B217" s="137"/>
      <c r="C217" s="137"/>
      <c r="D217" s="137"/>
      <c r="E217" s="135"/>
      <c r="F217" s="135"/>
      <c r="G217" s="135"/>
      <c r="H217" s="135"/>
      <c r="I217" s="135"/>
      <c r="J217" s="130"/>
      <c r="K217" s="127"/>
      <c r="L217" s="127"/>
      <c r="M217" s="127"/>
      <c r="N217" s="127"/>
    </row>
    <row r="218" spans="1:14" ht="12.75">
      <c r="A218" s="136"/>
      <c r="B218" s="137"/>
      <c r="C218" s="137"/>
      <c r="D218" s="137"/>
      <c r="E218" s="135"/>
      <c r="F218" s="135"/>
      <c r="G218" s="135"/>
      <c r="H218" s="135"/>
      <c r="I218" s="135"/>
      <c r="J218" s="130"/>
      <c r="K218" s="127"/>
      <c r="L218" s="127"/>
      <c r="M218" s="127"/>
      <c r="N218" s="127"/>
    </row>
    <row r="219" spans="1:14" ht="12.75">
      <c r="A219" s="136"/>
      <c r="B219" s="137"/>
      <c r="C219" s="137"/>
      <c r="D219" s="137"/>
      <c r="E219" s="135"/>
      <c r="F219" s="135"/>
      <c r="G219" s="135"/>
      <c r="H219" s="135"/>
      <c r="I219" s="135"/>
      <c r="J219" s="130"/>
      <c r="K219" s="127"/>
      <c r="L219" s="127"/>
      <c r="M219" s="127"/>
      <c r="N219" s="127"/>
    </row>
    <row r="220" spans="1:14" ht="12.75">
      <c r="A220" s="136"/>
      <c r="B220" s="137"/>
      <c r="C220" s="137"/>
      <c r="D220" s="137"/>
      <c r="E220" s="135"/>
      <c r="F220" s="135"/>
      <c r="G220" s="135"/>
      <c r="H220" s="135"/>
      <c r="I220" s="135"/>
      <c r="J220" s="130"/>
      <c r="K220" s="127"/>
      <c r="L220" s="127"/>
      <c r="M220" s="127"/>
      <c r="N220" s="127"/>
    </row>
    <row r="221" spans="1:14" ht="12.75">
      <c r="A221" s="136"/>
      <c r="B221" s="137"/>
      <c r="C221" s="137"/>
      <c r="D221" s="137"/>
      <c r="E221" s="135"/>
      <c r="F221" s="135"/>
      <c r="G221" s="135"/>
      <c r="H221" s="135"/>
      <c r="I221" s="135"/>
      <c r="J221" s="130"/>
      <c r="K221" s="127"/>
      <c r="L221" s="127"/>
      <c r="M221" s="127"/>
      <c r="N221" s="127"/>
    </row>
    <row r="222" spans="1:14" ht="12.75">
      <c r="A222" s="136"/>
      <c r="B222" s="137"/>
      <c r="C222" s="137"/>
      <c r="D222" s="137"/>
      <c r="E222" s="135"/>
      <c r="F222" s="135"/>
      <c r="G222" s="135"/>
      <c r="H222" s="135"/>
      <c r="I222" s="135"/>
      <c r="J222" s="130"/>
      <c r="K222" s="127"/>
      <c r="L222" s="127"/>
      <c r="M222" s="127"/>
      <c r="N222" s="127"/>
    </row>
    <row r="223" spans="1:14" ht="12.75">
      <c r="A223" s="136"/>
      <c r="B223" s="137"/>
      <c r="C223" s="137"/>
      <c r="D223" s="137"/>
      <c r="E223" s="135"/>
      <c r="F223" s="135"/>
      <c r="G223" s="135"/>
      <c r="H223" s="135"/>
      <c r="I223" s="135"/>
      <c r="J223" s="130"/>
      <c r="K223" s="127"/>
      <c r="L223" s="127"/>
      <c r="M223" s="127"/>
      <c r="N223" s="127"/>
    </row>
    <row r="224" spans="1:14" ht="12.75">
      <c r="A224" s="136"/>
      <c r="B224" s="137"/>
      <c r="C224" s="137"/>
      <c r="D224" s="137"/>
      <c r="E224" s="135"/>
      <c r="F224" s="135"/>
      <c r="G224" s="135"/>
      <c r="H224" s="135"/>
      <c r="I224" s="135"/>
      <c r="J224" s="130"/>
      <c r="K224" s="127"/>
      <c r="L224" s="127"/>
      <c r="M224" s="127"/>
      <c r="N224" s="127"/>
    </row>
    <row r="225" spans="1:14" ht="12.75">
      <c r="A225" s="136"/>
      <c r="B225" s="137"/>
      <c r="C225" s="137"/>
      <c r="D225" s="137"/>
      <c r="E225" s="135"/>
      <c r="F225" s="135"/>
      <c r="G225" s="135"/>
      <c r="H225" s="135"/>
      <c r="I225" s="135"/>
      <c r="J225" s="130"/>
      <c r="K225" s="127"/>
      <c r="L225" s="127"/>
      <c r="M225" s="127"/>
      <c r="N225" s="127"/>
    </row>
    <row r="226" spans="1:14" ht="12.75">
      <c r="A226" s="136"/>
      <c r="B226" s="137"/>
      <c r="C226" s="137"/>
      <c r="D226" s="137"/>
      <c r="E226" s="135"/>
      <c r="F226" s="135"/>
      <c r="G226" s="135"/>
      <c r="H226" s="135"/>
      <c r="I226" s="135"/>
      <c r="J226" s="130"/>
      <c r="K226" s="127"/>
      <c r="L226" s="127"/>
      <c r="M226" s="127"/>
      <c r="N226" s="127"/>
    </row>
    <row r="227" spans="1:14" ht="12.75">
      <c r="A227" s="136"/>
      <c r="B227" s="137"/>
      <c r="C227" s="137"/>
      <c r="D227" s="137"/>
      <c r="E227" s="135"/>
      <c r="F227" s="135"/>
      <c r="G227" s="135"/>
      <c r="H227" s="135"/>
      <c r="I227" s="135"/>
      <c r="J227" s="130"/>
      <c r="K227" s="127"/>
      <c r="L227" s="127"/>
      <c r="M227" s="127"/>
      <c r="N227" s="127"/>
    </row>
    <row r="228" spans="1:14" ht="12.75">
      <c r="A228" s="136"/>
      <c r="B228" s="137"/>
      <c r="C228" s="137"/>
      <c r="D228" s="137"/>
      <c r="E228" s="135"/>
      <c r="F228" s="135"/>
      <c r="G228" s="135"/>
      <c r="H228" s="135"/>
      <c r="I228" s="135"/>
      <c r="J228" s="170"/>
      <c r="K228" s="127"/>
      <c r="L228" s="127"/>
      <c r="M228" s="127"/>
      <c r="N228" s="127"/>
    </row>
    <row r="229" spans="1:14" ht="12.75">
      <c r="A229" s="128"/>
      <c r="B229" s="137"/>
      <c r="C229" s="137"/>
      <c r="D229" s="137"/>
      <c r="E229" s="135"/>
      <c r="F229" s="135"/>
      <c r="G229" s="135"/>
      <c r="H229" s="135"/>
      <c r="I229" s="135"/>
      <c r="J229" s="170"/>
      <c r="K229" s="127"/>
      <c r="L229" s="127"/>
      <c r="M229" s="127"/>
      <c r="N229" s="127"/>
    </row>
    <row r="230" spans="1:14" ht="12.75">
      <c r="A230" s="136"/>
      <c r="B230" s="131"/>
      <c r="C230" s="131"/>
      <c r="D230" s="131"/>
      <c r="E230" s="136"/>
      <c r="F230" s="135"/>
      <c r="G230" s="132"/>
      <c r="H230" s="132"/>
      <c r="I230" s="135"/>
      <c r="J230" s="170"/>
      <c r="K230" s="133"/>
      <c r="L230" s="133"/>
      <c r="M230" s="133"/>
      <c r="N230" s="133"/>
    </row>
    <row r="231" spans="1:14" ht="12.75">
      <c r="A231" s="125"/>
      <c r="B231" s="125"/>
      <c r="C231" s="125"/>
      <c r="D231" s="125"/>
      <c r="E231" s="126"/>
      <c r="F231" s="126"/>
      <c r="G231" s="126"/>
      <c r="H231" s="126"/>
      <c r="I231" s="126"/>
      <c r="J231" s="126"/>
      <c r="K231" s="128"/>
      <c r="L231" s="128"/>
      <c r="M231" s="128"/>
      <c r="N231" s="128"/>
    </row>
    <row r="232" spans="1:14" ht="12.75">
      <c r="A232" s="126"/>
      <c r="B232" s="126"/>
      <c r="C232" s="126"/>
      <c r="D232" s="126"/>
      <c r="E232" s="141"/>
      <c r="F232" s="141"/>
      <c r="G232" s="141"/>
      <c r="H232" s="141"/>
      <c r="I232" s="141"/>
      <c r="J232" s="141"/>
      <c r="K232" s="127"/>
      <c r="L232" s="127"/>
      <c r="M232" s="127"/>
      <c r="N232" s="127"/>
    </row>
    <row r="233" spans="1:14" ht="12.75">
      <c r="A233" s="126"/>
      <c r="B233" s="126"/>
      <c r="C233" s="126"/>
      <c r="D233" s="126"/>
      <c r="E233" s="141"/>
      <c r="F233" s="141"/>
      <c r="G233" s="141"/>
      <c r="H233" s="141"/>
      <c r="I233" s="141"/>
      <c r="J233" s="141"/>
      <c r="K233" s="127"/>
      <c r="L233" s="127"/>
      <c r="M233" s="127"/>
      <c r="N233" s="127"/>
    </row>
    <row r="234" spans="1:14" ht="12.75">
      <c r="A234" s="126"/>
      <c r="B234" s="126"/>
      <c r="C234" s="126"/>
      <c r="D234" s="126"/>
      <c r="E234" s="141"/>
      <c r="F234" s="141"/>
      <c r="G234" s="141"/>
      <c r="H234" s="141"/>
      <c r="I234" s="141"/>
      <c r="J234" s="141"/>
      <c r="K234" s="127"/>
      <c r="L234" s="127"/>
      <c r="M234" s="127"/>
      <c r="N234" s="127"/>
    </row>
    <row r="235" spans="1:14" ht="12.75">
      <c r="A235" s="126"/>
      <c r="B235" s="126"/>
      <c r="C235" s="126"/>
      <c r="D235" s="126"/>
      <c r="E235" s="141"/>
      <c r="F235" s="141"/>
      <c r="G235" s="141"/>
      <c r="H235" s="141"/>
      <c r="I235" s="141"/>
      <c r="J235" s="141"/>
      <c r="K235" s="127"/>
      <c r="L235" s="127"/>
      <c r="M235" s="127"/>
      <c r="N235" s="127"/>
    </row>
    <row r="236" spans="1:14" ht="12.75">
      <c r="A236" s="126"/>
      <c r="B236" s="126"/>
      <c r="C236" s="126"/>
      <c r="D236" s="126"/>
      <c r="E236" s="141"/>
      <c r="F236" s="141"/>
      <c r="G236" s="141"/>
      <c r="H236" s="141"/>
      <c r="I236" s="141"/>
      <c r="J236" s="141"/>
      <c r="K236" s="127"/>
      <c r="L236" s="127"/>
      <c r="M236" s="127"/>
      <c r="N236" s="127"/>
    </row>
    <row r="237" spans="1:14" ht="12.75">
      <c r="A237" s="126"/>
      <c r="B237" s="126"/>
      <c r="C237" s="126"/>
      <c r="D237" s="126"/>
      <c r="E237" s="141"/>
      <c r="F237" s="141"/>
      <c r="G237" s="141"/>
      <c r="H237" s="141"/>
      <c r="I237" s="141"/>
      <c r="J237" s="141"/>
      <c r="K237" s="127"/>
      <c r="L237" s="127"/>
      <c r="M237" s="127"/>
      <c r="N237" s="127"/>
    </row>
    <row r="238" spans="1:14" ht="12.75">
      <c r="A238" s="126"/>
      <c r="B238" s="126"/>
      <c r="C238" s="126"/>
      <c r="D238" s="126"/>
      <c r="E238" s="141"/>
      <c r="F238" s="141"/>
      <c r="G238" s="141"/>
      <c r="H238" s="141"/>
      <c r="I238" s="141"/>
      <c r="J238" s="141"/>
      <c r="K238" s="127"/>
      <c r="L238" s="127"/>
      <c r="M238" s="127"/>
      <c r="N238" s="127"/>
    </row>
    <row r="239" spans="1:14" ht="12.75">
      <c r="A239" s="126"/>
      <c r="B239" s="126"/>
      <c r="C239" s="126"/>
      <c r="D239" s="126"/>
      <c r="E239" s="141"/>
      <c r="F239" s="141"/>
      <c r="G239" s="141"/>
      <c r="H239" s="141"/>
      <c r="I239" s="141"/>
      <c r="J239" s="141"/>
      <c r="K239" s="127"/>
      <c r="L239" s="127"/>
      <c r="M239" s="127"/>
      <c r="N239" s="127"/>
    </row>
    <row r="240" spans="1:14" ht="12.75">
      <c r="A240" s="126"/>
      <c r="B240" s="126"/>
      <c r="C240" s="126"/>
      <c r="D240" s="126"/>
      <c r="E240" s="141"/>
      <c r="F240" s="141"/>
      <c r="G240" s="141"/>
      <c r="H240" s="141"/>
      <c r="I240" s="141"/>
      <c r="J240" s="141"/>
      <c r="K240" s="127"/>
      <c r="L240" s="127"/>
      <c r="M240" s="127"/>
      <c r="N240" s="127"/>
    </row>
    <row r="241" spans="1:14" ht="12.75">
      <c r="A241" s="126"/>
      <c r="B241" s="126"/>
      <c r="C241" s="126"/>
      <c r="D241" s="126"/>
      <c r="E241" s="141"/>
      <c r="F241" s="141"/>
      <c r="G241" s="141"/>
      <c r="H241" s="141"/>
      <c r="I241" s="141"/>
      <c r="J241" s="141"/>
      <c r="K241" s="127"/>
      <c r="L241" s="127"/>
      <c r="M241" s="127"/>
      <c r="N241" s="127"/>
    </row>
    <row r="242" spans="1:14" ht="12.75">
      <c r="A242" s="126"/>
      <c r="B242" s="126"/>
      <c r="C242" s="126"/>
      <c r="D242" s="126"/>
      <c r="E242" s="141"/>
      <c r="F242" s="141"/>
      <c r="G242" s="141"/>
      <c r="H242" s="141"/>
      <c r="I242" s="141"/>
      <c r="J242" s="141"/>
      <c r="K242" s="127"/>
      <c r="L242" s="127"/>
      <c r="M242" s="127"/>
      <c r="N242" s="127"/>
    </row>
    <row r="243" spans="1:14" ht="12.75">
      <c r="A243" s="126"/>
      <c r="B243" s="126"/>
      <c r="C243" s="126"/>
      <c r="D243" s="126"/>
      <c r="E243" s="141"/>
      <c r="F243" s="141"/>
      <c r="G243" s="141"/>
      <c r="H243" s="141"/>
      <c r="I243" s="141"/>
      <c r="J243" s="141"/>
      <c r="K243" s="127"/>
      <c r="L243" s="127"/>
      <c r="M243" s="127"/>
      <c r="N243" s="127"/>
    </row>
    <row r="244" spans="1:14" ht="12.75">
      <c r="A244" s="126"/>
      <c r="B244" s="126"/>
      <c r="C244" s="126"/>
      <c r="D244" s="126"/>
      <c r="E244" s="141"/>
      <c r="F244" s="141"/>
      <c r="G244" s="141"/>
      <c r="H244" s="141"/>
      <c r="I244" s="141"/>
      <c r="J244" s="141"/>
      <c r="K244" s="127"/>
      <c r="L244" s="127"/>
      <c r="M244" s="127"/>
      <c r="N244" s="127"/>
    </row>
    <row r="245" spans="1:14" ht="12.75">
      <c r="A245" s="126"/>
      <c r="B245" s="126"/>
      <c r="C245" s="126"/>
      <c r="D245" s="126"/>
      <c r="E245" s="141"/>
      <c r="F245" s="141"/>
      <c r="G245" s="141"/>
      <c r="H245" s="141"/>
      <c r="I245" s="141"/>
      <c r="J245" s="141"/>
      <c r="K245" s="127"/>
      <c r="L245" s="127"/>
      <c r="M245" s="127"/>
      <c r="N245" s="127"/>
    </row>
    <row r="246" spans="1:14" ht="12.75">
      <c r="A246" s="126"/>
      <c r="B246" s="126"/>
      <c r="C246" s="126"/>
      <c r="D246" s="126"/>
      <c r="E246" s="141"/>
      <c r="F246" s="141"/>
      <c r="G246" s="141"/>
      <c r="H246" s="141"/>
      <c r="I246" s="141"/>
      <c r="J246" s="141"/>
      <c r="K246" s="127"/>
      <c r="L246" s="127"/>
      <c r="M246" s="127"/>
      <c r="N246" s="127"/>
    </row>
    <row r="247" spans="1:14" ht="12.75">
      <c r="A247" s="126"/>
      <c r="B247" s="125"/>
      <c r="C247" s="125"/>
      <c r="D247" s="125"/>
      <c r="E247" s="141"/>
      <c r="F247" s="141"/>
      <c r="G247" s="172"/>
      <c r="H247" s="172"/>
      <c r="I247" s="141"/>
      <c r="J247" s="141"/>
      <c r="K247" s="133"/>
      <c r="L247" s="133"/>
      <c r="M247" s="133"/>
      <c r="N247" s="133"/>
    </row>
    <row r="248" spans="1:14" ht="12.75">
      <c r="A248" s="126"/>
      <c r="B248" s="125"/>
      <c r="C248" s="125"/>
      <c r="D248" s="125"/>
      <c r="E248" s="141"/>
      <c r="F248" s="141"/>
      <c r="G248" s="172"/>
      <c r="H248" s="172"/>
      <c r="I248" s="141"/>
      <c r="J248" s="141"/>
      <c r="K248" s="133"/>
      <c r="L248" s="133"/>
      <c r="M248" s="133"/>
      <c r="N248" s="133"/>
    </row>
    <row r="249" spans="1:14" ht="12.75">
      <c r="A249" s="126"/>
      <c r="B249" s="125"/>
      <c r="C249" s="125"/>
      <c r="D249" s="125"/>
      <c r="E249" s="141"/>
      <c r="F249" s="141"/>
      <c r="G249" s="172"/>
      <c r="H249" s="172"/>
      <c r="I249" s="141"/>
      <c r="J249" s="141"/>
      <c r="K249" s="133"/>
      <c r="L249" s="133"/>
      <c r="M249" s="133"/>
      <c r="N249" s="133"/>
    </row>
    <row r="250" spans="1:14" ht="12.75">
      <c r="A250" s="126"/>
      <c r="B250" s="125"/>
      <c r="C250" s="125"/>
      <c r="D250" s="125"/>
      <c r="E250" s="141"/>
      <c r="F250" s="141"/>
      <c r="G250" s="172"/>
      <c r="H250" s="172"/>
      <c r="I250" s="141"/>
      <c r="J250" s="141"/>
      <c r="K250" s="133"/>
      <c r="L250" s="133"/>
      <c r="M250" s="133"/>
      <c r="N250" s="133"/>
    </row>
    <row r="251" spans="1:14" ht="12.75">
      <c r="A251" s="125"/>
      <c r="B251" s="125"/>
      <c r="C251" s="125"/>
      <c r="D251" s="125"/>
      <c r="E251" s="126"/>
      <c r="F251" s="126"/>
      <c r="G251" s="126"/>
      <c r="H251" s="126"/>
      <c r="I251" s="126"/>
      <c r="J251" s="126"/>
      <c r="K251" s="128"/>
      <c r="L251" s="128"/>
      <c r="M251" s="128"/>
      <c r="N251" s="128"/>
    </row>
    <row r="252" spans="1:14" ht="12.75">
      <c r="A252" s="126"/>
      <c r="B252" s="126"/>
      <c r="C252" s="126"/>
      <c r="D252" s="126"/>
      <c r="E252" s="129"/>
      <c r="F252" s="129"/>
      <c r="G252" s="129"/>
      <c r="H252" s="129"/>
      <c r="I252" s="126"/>
      <c r="J252" s="126"/>
      <c r="K252" s="127"/>
      <c r="L252" s="127"/>
      <c r="M252" s="127"/>
      <c r="N252" s="127"/>
    </row>
    <row r="253" spans="1:14" ht="12.75">
      <c r="A253" s="126"/>
      <c r="B253" s="126"/>
      <c r="C253" s="126"/>
      <c r="D253" s="126"/>
      <c r="E253" s="129"/>
      <c r="F253" s="129"/>
      <c r="G253" s="129"/>
      <c r="H253" s="129"/>
      <c r="I253" s="126"/>
      <c r="J253" s="126"/>
      <c r="K253" s="127"/>
      <c r="L253" s="127"/>
      <c r="M253" s="127"/>
      <c r="N253" s="127"/>
    </row>
    <row r="254" spans="1:14" ht="12.75">
      <c r="A254" s="126"/>
      <c r="B254" s="126"/>
      <c r="C254" s="126"/>
      <c r="D254" s="126"/>
      <c r="E254" s="129"/>
      <c r="F254" s="129"/>
      <c r="G254" s="129"/>
      <c r="H254" s="129"/>
      <c r="I254" s="126"/>
      <c r="J254" s="126"/>
      <c r="K254" s="127"/>
      <c r="L254" s="127"/>
      <c r="M254" s="127"/>
      <c r="N254" s="127"/>
    </row>
    <row r="255" spans="1:14" ht="12.75">
      <c r="A255" s="126"/>
      <c r="B255" s="126"/>
      <c r="C255" s="126"/>
      <c r="D255" s="126"/>
      <c r="E255" s="129"/>
      <c r="F255" s="129"/>
      <c r="G255" s="129"/>
      <c r="H255" s="129"/>
      <c r="I255" s="126"/>
      <c r="J255" s="126"/>
      <c r="K255" s="127"/>
      <c r="L255" s="127"/>
      <c r="M255" s="127"/>
      <c r="N255" s="127"/>
    </row>
    <row r="256" spans="1:14" ht="12.75">
      <c r="A256" s="126"/>
      <c r="B256" s="126"/>
      <c r="C256" s="126"/>
      <c r="D256" s="126"/>
      <c r="E256" s="129"/>
      <c r="F256" s="129"/>
      <c r="G256" s="129"/>
      <c r="H256" s="129"/>
      <c r="I256" s="126"/>
      <c r="J256" s="126"/>
      <c r="K256" s="127"/>
      <c r="L256" s="127"/>
      <c r="M256" s="127"/>
      <c r="N256" s="127"/>
    </row>
    <row r="257" spans="1:14" ht="12.75">
      <c r="A257" s="126"/>
      <c r="B257" s="126"/>
      <c r="C257" s="126"/>
      <c r="D257" s="126"/>
      <c r="E257" s="129"/>
      <c r="F257" s="129"/>
      <c r="G257" s="129"/>
      <c r="H257" s="129"/>
      <c r="I257" s="126"/>
      <c r="J257" s="126"/>
      <c r="K257" s="127"/>
      <c r="L257" s="127"/>
      <c r="M257" s="127"/>
      <c r="N257" s="127"/>
    </row>
    <row r="258" spans="1:14" ht="12.75">
      <c r="A258" s="126"/>
      <c r="B258" s="126"/>
      <c r="C258" s="126"/>
      <c r="D258" s="126"/>
      <c r="E258" s="129"/>
      <c r="F258" s="129"/>
      <c r="G258" s="129"/>
      <c r="H258" s="129"/>
      <c r="I258" s="126"/>
      <c r="J258" s="126"/>
      <c r="K258" s="127"/>
      <c r="L258" s="127"/>
      <c r="M258" s="127"/>
      <c r="N258" s="127"/>
    </row>
    <row r="259" spans="1:14" ht="12.75">
      <c r="A259" s="126"/>
      <c r="B259" s="126"/>
      <c r="C259" s="126"/>
      <c r="D259" s="126"/>
      <c r="E259" s="129"/>
      <c r="F259" s="129"/>
      <c r="G259" s="129"/>
      <c r="H259" s="129"/>
      <c r="I259" s="126"/>
      <c r="J259" s="126"/>
      <c r="K259" s="127"/>
      <c r="L259" s="127"/>
      <c r="M259" s="127"/>
      <c r="N259" s="127"/>
    </row>
    <row r="260" spans="1:14" ht="12.75">
      <c r="A260" s="126"/>
      <c r="B260" s="125"/>
      <c r="C260" s="125"/>
      <c r="D260" s="125"/>
      <c r="E260" s="140"/>
      <c r="F260" s="140"/>
      <c r="G260" s="140"/>
      <c r="H260" s="140"/>
      <c r="I260" s="126"/>
      <c r="J260" s="126"/>
      <c r="K260" s="133"/>
      <c r="L260" s="133"/>
      <c r="M260" s="133"/>
      <c r="N260" s="133"/>
    </row>
    <row r="261" spans="1:14" ht="12.75">
      <c r="A261" s="126"/>
      <c r="B261" s="126"/>
      <c r="C261" s="126"/>
      <c r="D261" s="126"/>
      <c r="E261" s="129"/>
      <c r="F261" s="129"/>
      <c r="G261" s="129"/>
      <c r="H261" s="129"/>
      <c r="I261" s="126"/>
      <c r="J261" s="126"/>
      <c r="K261" s="127"/>
      <c r="L261" s="127"/>
      <c r="M261" s="127"/>
      <c r="N261" s="127"/>
    </row>
    <row r="262" spans="1:14" ht="12.75">
      <c r="A262" s="126"/>
      <c r="B262" s="126"/>
      <c r="C262" s="126"/>
      <c r="D262" s="126"/>
      <c r="E262" s="129"/>
      <c r="F262" s="129"/>
      <c r="G262" s="129"/>
      <c r="H262" s="129"/>
      <c r="I262" s="126"/>
      <c r="J262" s="126"/>
      <c r="K262" s="127"/>
      <c r="L262" s="127"/>
      <c r="M262" s="127"/>
      <c r="N262" s="127"/>
    </row>
    <row r="263" spans="1:14" ht="12.75">
      <c r="A263" s="126"/>
      <c r="B263" s="126"/>
      <c r="C263" s="126"/>
      <c r="D263" s="126"/>
      <c r="E263" s="129"/>
      <c r="F263" s="129"/>
      <c r="G263" s="129"/>
      <c r="H263" s="129"/>
      <c r="I263" s="126"/>
      <c r="J263" s="126"/>
      <c r="K263" s="127"/>
      <c r="L263" s="127"/>
      <c r="M263" s="127"/>
      <c r="N263" s="127"/>
    </row>
    <row r="264" spans="1:14" ht="12.75">
      <c r="A264" s="126"/>
      <c r="B264" s="126"/>
      <c r="C264" s="126"/>
      <c r="D264" s="126"/>
      <c r="E264" s="129"/>
      <c r="F264" s="129"/>
      <c r="G264" s="129"/>
      <c r="H264" s="129"/>
      <c r="I264" s="126"/>
      <c r="J264" s="126"/>
      <c r="K264" s="127"/>
      <c r="L264" s="127"/>
      <c r="M264" s="127"/>
      <c r="N264" s="127"/>
    </row>
    <row r="265" spans="1:14" ht="12.75">
      <c r="A265" s="126"/>
      <c r="B265" s="126"/>
      <c r="C265" s="126"/>
      <c r="D265" s="126"/>
      <c r="E265" s="129"/>
      <c r="F265" s="129"/>
      <c r="G265" s="129"/>
      <c r="H265" s="129"/>
      <c r="I265" s="126"/>
      <c r="J265" s="126"/>
      <c r="K265" s="127"/>
      <c r="L265" s="127"/>
      <c r="M265" s="127"/>
      <c r="N265" s="127"/>
    </row>
    <row r="266" spans="1:14" ht="12.75">
      <c r="A266" s="126"/>
      <c r="B266" s="126"/>
      <c r="C266" s="126"/>
      <c r="D266" s="126"/>
      <c r="E266" s="129"/>
      <c r="F266" s="129"/>
      <c r="G266" s="129"/>
      <c r="H266" s="129"/>
      <c r="I266" s="126"/>
      <c r="J266" s="126"/>
      <c r="K266" s="127"/>
      <c r="L266" s="127"/>
      <c r="M266" s="127"/>
      <c r="N266" s="127"/>
    </row>
    <row r="267" spans="1:14" ht="12.75">
      <c r="A267" s="126"/>
      <c r="B267" s="126"/>
      <c r="C267" s="126"/>
      <c r="D267" s="126"/>
      <c r="E267" s="129"/>
      <c r="F267" s="129"/>
      <c r="G267" s="129"/>
      <c r="H267" s="129"/>
      <c r="I267" s="126"/>
      <c r="J267" s="126"/>
      <c r="K267" s="127"/>
      <c r="L267" s="127"/>
      <c r="M267" s="127"/>
      <c r="N267" s="127"/>
    </row>
    <row r="268" spans="1:14" ht="12.75">
      <c r="A268" s="126"/>
      <c r="B268" s="126"/>
      <c r="C268" s="126"/>
      <c r="D268" s="126"/>
      <c r="E268" s="129"/>
      <c r="F268" s="129"/>
      <c r="G268" s="129"/>
      <c r="H268" s="129"/>
      <c r="I268" s="126"/>
      <c r="J268" s="126"/>
      <c r="K268" s="127"/>
      <c r="L268" s="127"/>
      <c r="M268" s="127"/>
      <c r="N268" s="127"/>
    </row>
    <row r="269" spans="1:14" ht="12.75">
      <c r="A269" s="126"/>
      <c r="B269" s="126"/>
      <c r="C269" s="126"/>
      <c r="D269" s="126"/>
      <c r="E269" s="129"/>
      <c r="F269" s="129"/>
      <c r="G269" s="129"/>
      <c r="H269" s="129"/>
      <c r="I269" s="126"/>
      <c r="J269" s="126"/>
      <c r="K269" s="127"/>
      <c r="L269" s="127"/>
      <c r="M269" s="127"/>
      <c r="N269" s="127"/>
    </row>
    <row r="270" spans="1:14" ht="12.75">
      <c r="A270" s="126"/>
      <c r="B270" s="126"/>
      <c r="C270" s="126"/>
      <c r="D270" s="126"/>
      <c r="E270" s="129"/>
      <c r="F270" s="129"/>
      <c r="G270" s="129"/>
      <c r="H270" s="129"/>
      <c r="I270" s="126"/>
      <c r="J270" s="126"/>
      <c r="K270" s="127"/>
      <c r="L270" s="127"/>
      <c r="M270" s="127"/>
      <c r="N270" s="127"/>
    </row>
    <row r="271" spans="1:14" ht="12.75">
      <c r="A271" s="126"/>
      <c r="B271" s="126"/>
      <c r="C271" s="126"/>
      <c r="D271" s="126"/>
      <c r="E271" s="129"/>
      <c r="F271" s="129"/>
      <c r="G271" s="129"/>
      <c r="H271" s="129"/>
      <c r="I271" s="126"/>
      <c r="J271" s="126"/>
      <c r="K271" s="127"/>
      <c r="L271" s="127"/>
      <c r="M271" s="127"/>
      <c r="N271" s="127"/>
    </row>
    <row r="272" spans="1:14" ht="12.75">
      <c r="A272" s="126"/>
      <c r="B272" s="126"/>
      <c r="C272" s="126"/>
      <c r="D272" s="126"/>
      <c r="E272" s="129"/>
      <c r="F272" s="129"/>
      <c r="G272" s="129"/>
      <c r="H272" s="129"/>
      <c r="I272" s="126"/>
      <c r="J272" s="126"/>
      <c r="K272" s="127"/>
      <c r="L272" s="127"/>
      <c r="M272" s="127"/>
      <c r="N272" s="127"/>
    </row>
    <row r="273" spans="1:14" ht="12.75">
      <c r="A273" s="126"/>
      <c r="B273" s="126"/>
      <c r="C273" s="126"/>
      <c r="D273" s="126"/>
      <c r="E273" s="129"/>
      <c r="F273" s="129"/>
      <c r="G273" s="129"/>
      <c r="H273" s="129"/>
      <c r="I273" s="126"/>
      <c r="J273" s="126"/>
      <c r="K273" s="127"/>
      <c r="L273" s="127"/>
      <c r="M273" s="127"/>
      <c r="N273" s="127"/>
    </row>
    <row r="274" spans="1:14" ht="12.75">
      <c r="A274" s="126"/>
      <c r="B274" s="126"/>
      <c r="C274" s="126"/>
      <c r="D274" s="126"/>
      <c r="E274" s="129"/>
      <c r="F274" s="129"/>
      <c r="G274" s="129"/>
      <c r="H274" s="129"/>
      <c r="I274" s="126"/>
      <c r="J274" s="126"/>
      <c r="K274" s="127"/>
      <c r="L274" s="127"/>
      <c r="M274" s="127"/>
      <c r="N274" s="127"/>
    </row>
    <row r="275" spans="1:14" ht="12.75">
      <c r="A275" s="126"/>
      <c r="B275" s="126"/>
      <c r="C275" s="126"/>
      <c r="D275" s="126"/>
      <c r="E275" s="129"/>
      <c r="F275" s="129"/>
      <c r="G275" s="129"/>
      <c r="H275" s="129"/>
      <c r="I275" s="126"/>
      <c r="J275" s="126"/>
      <c r="K275" s="127"/>
      <c r="L275" s="127"/>
      <c r="M275" s="127"/>
      <c r="N275" s="127"/>
    </row>
    <row r="276" spans="1:14" ht="12.75">
      <c r="A276" s="126"/>
      <c r="B276" s="126"/>
      <c r="C276" s="126"/>
      <c r="D276" s="126"/>
      <c r="E276" s="129"/>
      <c r="F276" s="129"/>
      <c r="G276" s="129"/>
      <c r="H276" s="129"/>
      <c r="I276" s="126"/>
      <c r="J276" s="126"/>
      <c r="K276" s="127"/>
      <c r="L276" s="127"/>
      <c r="M276" s="127"/>
      <c r="N276" s="127"/>
    </row>
    <row r="277" spans="1:14" ht="12.75">
      <c r="A277" s="126"/>
      <c r="B277" s="126"/>
      <c r="C277" s="126"/>
      <c r="D277" s="126"/>
      <c r="E277" s="129"/>
      <c r="F277" s="129"/>
      <c r="G277" s="129"/>
      <c r="H277" s="129"/>
      <c r="I277" s="126"/>
      <c r="J277" s="126"/>
      <c r="K277" s="127"/>
      <c r="L277" s="127"/>
      <c r="M277" s="127"/>
      <c r="N277" s="127"/>
    </row>
    <row r="278" spans="1:14" ht="12.75">
      <c r="A278" s="126"/>
      <c r="B278" s="126"/>
      <c r="C278" s="126"/>
      <c r="D278" s="126"/>
      <c r="E278" s="129"/>
      <c r="F278" s="129"/>
      <c r="G278" s="129"/>
      <c r="H278" s="129"/>
      <c r="I278" s="126"/>
      <c r="J278" s="126"/>
      <c r="K278" s="127"/>
      <c r="L278" s="127"/>
      <c r="M278" s="127"/>
      <c r="N278" s="127"/>
    </row>
    <row r="279" spans="1:14" ht="12.75">
      <c r="A279" s="126"/>
      <c r="B279" s="126"/>
      <c r="C279" s="126"/>
      <c r="D279" s="126"/>
      <c r="E279" s="129"/>
      <c r="F279" s="129"/>
      <c r="G279" s="129"/>
      <c r="H279" s="129"/>
      <c r="I279" s="126"/>
      <c r="J279" s="126"/>
      <c r="K279" s="127"/>
      <c r="L279" s="127"/>
      <c r="M279" s="127"/>
      <c r="N279" s="127"/>
    </row>
    <row r="280" spans="1:14" ht="12.75">
      <c r="A280" s="126"/>
      <c r="B280" s="126"/>
      <c r="C280" s="126"/>
      <c r="D280" s="126"/>
      <c r="E280" s="129"/>
      <c r="F280" s="129"/>
      <c r="G280" s="129"/>
      <c r="H280" s="129"/>
      <c r="I280" s="126"/>
      <c r="J280" s="126"/>
      <c r="K280" s="127"/>
      <c r="L280" s="127"/>
      <c r="M280" s="127"/>
      <c r="N280" s="127"/>
    </row>
    <row r="281" spans="1:14" ht="12.75">
      <c r="A281" s="126"/>
      <c r="B281" s="126"/>
      <c r="C281" s="126"/>
      <c r="D281" s="126"/>
      <c r="E281" s="129"/>
      <c r="F281" s="129"/>
      <c r="G281" s="129"/>
      <c r="H281" s="129"/>
      <c r="I281" s="126"/>
      <c r="J281" s="126"/>
      <c r="K281" s="127"/>
      <c r="L281" s="127"/>
      <c r="M281" s="127"/>
      <c r="N281" s="127"/>
    </row>
    <row r="282" spans="1:14" ht="12.75">
      <c r="A282" s="126"/>
      <c r="B282" s="126"/>
      <c r="C282" s="126"/>
      <c r="D282" s="126"/>
      <c r="E282" s="129"/>
      <c r="F282" s="129"/>
      <c r="G282" s="129"/>
      <c r="H282" s="129"/>
      <c r="I282" s="126"/>
      <c r="J282" s="126"/>
      <c r="K282" s="127"/>
      <c r="L282" s="127"/>
      <c r="M282" s="127"/>
      <c r="N282" s="127"/>
    </row>
    <row r="283" spans="1:14" ht="12.75">
      <c r="A283" s="126"/>
      <c r="B283" s="126"/>
      <c r="C283" s="126"/>
      <c r="D283" s="126"/>
      <c r="E283" s="129"/>
      <c r="F283" s="129"/>
      <c r="G283" s="129"/>
      <c r="H283" s="129"/>
      <c r="I283" s="126"/>
      <c r="J283" s="126"/>
      <c r="K283" s="127"/>
      <c r="L283" s="127"/>
      <c r="M283" s="127"/>
      <c r="N283" s="127"/>
    </row>
    <row r="284" spans="1:14" ht="12.75">
      <c r="A284" s="126"/>
      <c r="B284" s="126"/>
      <c r="C284" s="126"/>
      <c r="D284" s="126"/>
      <c r="E284" s="129"/>
      <c r="F284" s="129"/>
      <c r="G284" s="129"/>
      <c r="H284" s="129"/>
      <c r="I284" s="126"/>
      <c r="J284" s="126"/>
      <c r="K284" s="127"/>
      <c r="L284" s="127"/>
      <c r="M284" s="127"/>
      <c r="N284" s="127"/>
    </row>
    <row r="285" spans="1:14" ht="12.75">
      <c r="A285" s="126"/>
      <c r="B285" s="126"/>
      <c r="C285" s="126"/>
      <c r="D285" s="126"/>
      <c r="E285" s="129"/>
      <c r="F285" s="129"/>
      <c r="G285" s="129"/>
      <c r="H285" s="129"/>
      <c r="I285" s="126"/>
      <c r="J285" s="126"/>
      <c r="K285" s="127"/>
      <c r="L285" s="127"/>
      <c r="M285" s="127"/>
      <c r="N285" s="127"/>
    </row>
    <row r="286" spans="1:14" ht="12.75">
      <c r="A286" s="126"/>
      <c r="B286" s="126"/>
      <c r="C286" s="126"/>
      <c r="D286" s="126"/>
      <c r="E286" s="129"/>
      <c r="F286" s="129"/>
      <c r="G286" s="129"/>
      <c r="H286" s="129"/>
      <c r="I286" s="126"/>
      <c r="J286" s="126"/>
      <c r="K286" s="127"/>
      <c r="L286" s="127"/>
      <c r="M286" s="127"/>
      <c r="N286" s="127"/>
    </row>
    <row r="287" spans="1:14" ht="12.75">
      <c r="A287" s="126"/>
      <c r="B287" s="126"/>
      <c r="C287" s="126"/>
      <c r="D287" s="126"/>
      <c r="E287" s="129"/>
      <c r="F287" s="129"/>
      <c r="G287" s="129"/>
      <c r="H287" s="129"/>
      <c r="I287" s="126"/>
      <c r="J287" s="126"/>
      <c r="K287" s="127"/>
      <c r="L287" s="127"/>
      <c r="M287" s="127"/>
      <c r="N287" s="127"/>
    </row>
    <row r="288" spans="1:14" ht="12.75">
      <c r="A288" s="126"/>
      <c r="B288" s="126"/>
      <c r="C288" s="126"/>
      <c r="D288" s="126"/>
      <c r="E288" s="129"/>
      <c r="F288" s="129"/>
      <c r="G288" s="129"/>
      <c r="H288" s="129"/>
      <c r="I288" s="126"/>
      <c r="J288" s="126"/>
      <c r="K288" s="127"/>
      <c r="L288" s="127"/>
      <c r="M288" s="127"/>
      <c r="N288" s="127"/>
    </row>
    <row r="289" spans="1:14" ht="12.75">
      <c r="A289" s="126"/>
      <c r="B289" s="126"/>
      <c r="C289" s="126"/>
      <c r="D289" s="126"/>
      <c r="E289" s="129"/>
      <c r="F289" s="129"/>
      <c r="G289" s="129"/>
      <c r="H289" s="129"/>
      <c r="I289" s="126"/>
      <c r="J289" s="126"/>
      <c r="K289" s="127"/>
      <c r="L289" s="127"/>
      <c r="M289" s="127"/>
      <c r="N289" s="127"/>
    </row>
    <row r="290" spans="1:14" ht="12.75">
      <c r="A290" s="126"/>
      <c r="B290" s="126"/>
      <c r="C290" s="126"/>
      <c r="D290" s="126"/>
      <c r="E290" s="129"/>
      <c r="F290" s="129"/>
      <c r="G290" s="129"/>
      <c r="H290" s="129"/>
      <c r="I290" s="126"/>
      <c r="J290" s="126"/>
      <c r="K290" s="127"/>
      <c r="L290" s="127"/>
      <c r="M290" s="127"/>
      <c r="N290" s="127"/>
    </row>
    <row r="291" spans="1:14" ht="12.75">
      <c r="A291" s="126"/>
      <c r="B291" s="126"/>
      <c r="C291" s="126"/>
      <c r="D291" s="126"/>
      <c r="E291" s="129"/>
      <c r="F291" s="129"/>
      <c r="G291" s="129"/>
      <c r="H291" s="129"/>
      <c r="I291" s="126"/>
      <c r="J291" s="126"/>
      <c r="K291" s="127"/>
      <c r="L291" s="127"/>
      <c r="M291" s="127"/>
      <c r="N291" s="127"/>
    </row>
    <row r="292" spans="1:14" ht="12.75">
      <c r="A292" s="126"/>
      <c r="B292" s="126"/>
      <c r="C292" s="126"/>
      <c r="D292" s="126"/>
      <c r="E292" s="129"/>
      <c r="F292" s="129"/>
      <c r="G292" s="129"/>
      <c r="H292" s="129"/>
      <c r="I292" s="126"/>
      <c r="J292" s="126"/>
      <c r="K292" s="127"/>
      <c r="L292" s="127"/>
      <c r="M292" s="127"/>
      <c r="N292" s="127"/>
    </row>
    <row r="293" spans="1:14" ht="12.75">
      <c r="A293" s="126"/>
      <c r="B293" s="126"/>
      <c r="C293" s="126"/>
      <c r="D293" s="126"/>
      <c r="E293" s="129"/>
      <c r="F293" s="129"/>
      <c r="G293" s="129"/>
      <c r="H293" s="129"/>
      <c r="I293" s="126"/>
      <c r="J293" s="126"/>
      <c r="K293" s="127"/>
      <c r="L293" s="127"/>
      <c r="M293" s="127"/>
      <c r="N293" s="127"/>
    </row>
    <row r="294" spans="1:14" ht="12.75">
      <c r="A294" s="126"/>
      <c r="B294" s="125"/>
      <c r="C294" s="125"/>
      <c r="D294" s="125"/>
      <c r="E294" s="140"/>
      <c r="F294" s="140"/>
      <c r="G294" s="140"/>
      <c r="H294" s="140"/>
      <c r="I294" s="126"/>
      <c r="J294" s="126"/>
      <c r="K294" s="133"/>
      <c r="L294" s="133"/>
      <c r="M294" s="133"/>
      <c r="N294" s="133"/>
    </row>
    <row r="295" spans="1:14" ht="12.75">
      <c r="A295" s="125"/>
      <c r="B295" s="125"/>
      <c r="C295" s="125"/>
      <c r="D295" s="125"/>
      <c r="E295" s="126"/>
      <c r="F295" s="126"/>
      <c r="G295" s="126"/>
      <c r="H295" s="126"/>
      <c r="I295" s="126"/>
      <c r="J295" s="126"/>
      <c r="K295" s="128"/>
      <c r="L295" s="128"/>
      <c r="M295" s="128"/>
      <c r="N295" s="128"/>
    </row>
    <row r="296" spans="1:14" ht="12.75">
      <c r="A296" s="126"/>
      <c r="B296" s="126"/>
      <c r="C296" s="126"/>
      <c r="D296" s="126"/>
      <c r="E296" s="129"/>
      <c r="F296" s="129"/>
      <c r="G296" s="129"/>
      <c r="H296" s="129"/>
      <c r="I296" s="126"/>
      <c r="J296" s="126"/>
      <c r="K296" s="127"/>
      <c r="L296" s="127"/>
      <c r="M296" s="127"/>
      <c r="N296" s="127"/>
    </row>
    <row r="297" spans="1:14" ht="12.75">
      <c r="A297" s="126"/>
      <c r="B297" s="126"/>
      <c r="C297" s="126"/>
      <c r="D297" s="126"/>
      <c r="E297" s="129"/>
      <c r="F297" s="129"/>
      <c r="G297" s="129"/>
      <c r="H297" s="129"/>
      <c r="I297" s="126"/>
      <c r="J297" s="126"/>
      <c r="K297" s="127"/>
      <c r="L297" s="127"/>
      <c r="M297" s="127"/>
      <c r="N297" s="127"/>
    </row>
    <row r="298" spans="1:14" ht="12.75">
      <c r="A298" s="126"/>
      <c r="B298" s="126"/>
      <c r="C298" s="126"/>
      <c r="D298" s="126"/>
      <c r="E298" s="129"/>
      <c r="F298" s="129"/>
      <c r="G298" s="129"/>
      <c r="H298" s="129"/>
      <c r="I298" s="126"/>
      <c r="J298" s="126"/>
      <c r="K298" s="127"/>
      <c r="L298" s="127"/>
      <c r="M298" s="127"/>
      <c r="N298" s="127"/>
    </row>
    <row r="299" spans="1:14" ht="12.75">
      <c r="A299" s="126"/>
      <c r="B299" s="126"/>
      <c r="C299" s="126"/>
      <c r="D299" s="126"/>
      <c r="E299" s="129"/>
      <c r="F299" s="129"/>
      <c r="G299" s="129"/>
      <c r="H299" s="129"/>
      <c r="I299" s="126"/>
      <c r="J299" s="126"/>
      <c r="K299" s="127"/>
      <c r="L299" s="127"/>
      <c r="M299" s="127"/>
      <c r="N299" s="127"/>
    </row>
    <row r="300" spans="1:14" ht="12.75">
      <c r="A300" s="126"/>
      <c r="B300" s="126"/>
      <c r="C300" s="126"/>
      <c r="D300" s="126"/>
      <c r="E300" s="129"/>
      <c r="F300" s="129"/>
      <c r="G300" s="129"/>
      <c r="H300" s="129"/>
      <c r="I300" s="126"/>
      <c r="J300" s="126"/>
      <c r="K300" s="127"/>
      <c r="L300" s="127"/>
      <c r="M300" s="127"/>
      <c r="N300" s="127"/>
    </row>
    <row r="301" spans="1:14" ht="12.75">
      <c r="A301" s="126"/>
      <c r="B301" s="126"/>
      <c r="C301" s="126"/>
      <c r="D301" s="126"/>
      <c r="E301" s="129"/>
      <c r="F301" s="129"/>
      <c r="G301" s="129"/>
      <c r="H301" s="129"/>
      <c r="I301" s="126"/>
      <c r="J301" s="126"/>
      <c r="K301" s="127"/>
      <c r="L301" s="127"/>
      <c r="M301" s="127"/>
      <c r="N301" s="127"/>
    </row>
    <row r="302" spans="1:14" ht="12.75">
      <c r="A302" s="126"/>
      <c r="B302" s="126"/>
      <c r="C302" s="126"/>
      <c r="D302" s="126"/>
      <c r="E302" s="129"/>
      <c r="F302" s="129"/>
      <c r="G302" s="129"/>
      <c r="H302" s="129"/>
      <c r="I302" s="126"/>
      <c r="J302" s="126"/>
      <c r="K302" s="127"/>
      <c r="L302" s="127"/>
      <c r="M302" s="127"/>
      <c r="N302" s="127"/>
    </row>
    <row r="303" spans="1:14" ht="12.75">
      <c r="A303" s="126"/>
      <c r="B303" s="126"/>
      <c r="C303" s="126"/>
      <c r="D303" s="126"/>
      <c r="E303" s="129"/>
      <c r="F303" s="129"/>
      <c r="G303" s="129"/>
      <c r="H303" s="129"/>
      <c r="I303" s="126"/>
      <c r="J303" s="126"/>
      <c r="K303" s="127"/>
      <c r="L303" s="127"/>
      <c r="M303" s="127"/>
      <c r="N303" s="127"/>
    </row>
    <row r="304" spans="1:14" ht="12.75">
      <c r="A304" s="126"/>
      <c r="B304" s="125"/>
      <c r="C304" s="125"/>
      <c r="D304" s="125"/>
      <c r="E304" s="140"/>
      <c r="F304" s="140"/>
      <c r="G304" s="140"/>
      <c r="H304" s="140"/>
      <c r="I304" s="126"/>
      <c r="J304" s="126"/>
      <c r="K304" s="133"/>
      <c r="L304" s="133"/>
      <c r="M304" s="133"/>
      <c r="N304" s="133"/>
    </row>
    <row r="305" spans="1:14" ht="12.75">
      <c r="A305" s="125"/>
      <c r="B305" s="125"/>
      <c r="C305" s="125"/>
      <c r="D305" s="125"/>
      <c r="E305" s="126"/>
      <c r="F305" s="126"/>
      <c r="G305" s="126"/>
      <c r="H305" s="126"/>
      <c r="I305" s="126"/>
      <c r="J305" s="126"/>
      <c r="K305" s="128"/>
      <c r="L305" s="128"/>
      <c r="M305" s="128"/>
      <c r="N305" s="128"/>
    </row>
    <row r="306" spans="1:14" ht="12.75">
      <c r="A306" s="126"/>
      <c r="B306" s="126"/>
      <c r="C306" s="126"/>
      <c r="D306" s="126"/>
      <c r="E306" s="126"/>
      <c r="F306" s="126"/>
      <c r="G306" s="129"/>
      <c r="H306" s="129"/>
      <c r="I306" s="126"/>
      <c r="J306" s="126"/>
      <c r="K306" s="127"/>
      <c r="L306" s="127"/>
      <c r="M306" s="127"/>
      <c r="N306" s="127"/>
    </row>
    <row r="307" spans="1:14" ht="12.75">
      <c r="A307" s="126"/>
      <c r="B307" s="126"/>
      <c r="C307" s="126"/>
      <c r="D307" s="126"/>
      <c r="E307" s="126"/>
      <c r="F307" s="126"/>
      <c r="G307" s="129"/>
      <c r="H307" s="129"/>
      <c r="I307" s="126"/>
      <c r="J307" s="126"/>
      <c r="K307" s="127"/>
      <c r="L307" s="127"/>
      <c r="M307" s="127"/>
      <c r="N307" s="127"/>
    </row>
    <row r="308" spans="1:14" ht="12.75">
      <c r="A308" s="126"/>
      <c r="B308" s="126"/>
      <c r="C308" s="126"/>
      <c r="D308" s="126"/>
      <c r="E308" s="126"/>
      <c r="F308" s="126"/>
      <c r="G308" s="129"/>
      <c r="H308" s="129"/>
      <c r="I308" s="126"/>
      <c r="J308" s="126"/>
      <c r="K308" s="127"/>
      <c r="L308" s="127"/>
      <c r="M308" s="127"/>
      <c r="N308" s="127"/>
    </row>
    <row r="309" spans="1:14" ht="12.75">
      <c r="A309" s="126"/>
      <c r="B309" s="126"/>
      <c r="C309" s="126"/>
      <c r="D309" s="126"/>
      <c r="E309" s="126"/>
      <c r="F309" s="126"/>
      <c r="G309" s="129"/>
      <c r="H309" s="129"/>
      <c r="I309" s="126"/>
      <c r="J309" s="126"/>
      <c r="K309" s="127"/>
      <c r="L309" s="127"/>
      <c r="M309" s="127"/>
      <c r="N309" s="127"/>
    </row>
    <row r="310" spans="1:14" ht="12.75">
      <c r="A310" s="126"/>
      <c r="B310" s="126"/>
      <c r="C310" s="126"/>
      <c r="D310" s="126"/>
      <c r="E310" s="126"/>
      <c r="F310" s="126"/>
      <c r="G310" s="129"/>
      <c r="H310" s="129"/>
      <c r="I310" s="126"/>
      <c r="J310" s="126"/>
      <c r="K310" s="127"/>
      <c r="L310" s="127"/>
      <c r="M310" s="127"/>
      <c r="N310" s="127"/>
    </row>
    <row r="311" spans="1:14" ht="12.75">
      <c r="A311" s="126"/>
      <c r="B311" s="126"/>
      <c r="C311" s="126"/>
      <c r="D311" s="126"/>
      <c r="E311" s="126"/>
      <c r="F311" s="126"/>
      <c r="G311" s="129"/>
      <c r="H311" s="129"/>
      <c r="I311" s="126"/>
      <c r="J311" s="126"/>
      <c r="K311" s="127"/>
      <c r="L311" s="127"/>
      <c r="M311" s="127"/>
      <c r="N311" s="127"/>
    </row>
    <row r="312" spans="1:14" ht="12.75">
      <c r="A312" s="126"/>
      <c r="B312" s="126"/>
      <c r="C312" s="126"/>
      <c r="D312" s="126"/>
      <c r="E312" s="126"/>
      <c r="F312" s="126"/>
      <c r="G312" s="129"/>
      <c r="H312" s="129"/>
      <c r="I312" s="126"/>
      <c r="J312" s="126"/>
      <c r="K312" s="127"/>
      <c r="L312" s="127"/>
      <c r="M312" s="127"/>
      <c r="N312" s="127"/>
    </row>
    <row r="313" spans="1:14" ht="12.75">
      <c r="A313" s="126"/>
      <c r="B313" s="126"/>
      <c r="C313" s="126"/>
      <c r="D313" s="126"/>
      <c r="E313" s="126"/>
      <c r="F313" s="126"/>
      <c r="G313" s="129"/>
      <c r="H313" s="129"/>
      <c r="I313" s="126"/>
      <c r="J313" s="126"/>
      <c r="K313" s="127"/>
      <c r="L313" s="127"/>
      <c r="M313" s="127"/>
      <c r="N313" s="127"/>
    </row>
    <row r="314" spans="1:14" ht="12.75">
      <c r="A314" s="126"/>
      <c r="B314" s="126"/>
      <c r="C314" s="126"/>
      <c r="D314" s="126"/>
      <c r="E314" s="126"/>
      <c r="F314" s="126"/>
      <c r="G314" s="129"/>
      <c r="H314" s="129"/>
      <c r="I314" s="126"/>
      <c r="J314" s="126"/>
      <c r="K314" s="127"/>
      <c r="L314" s="127"/>
      <c r="M314" s="127"/>
      <c r="N314" s="127"/>
    </row>
    <row r="315" spans="1:14" ht="12.75">
      <c r="A315" s="126"/>
      <c r="B315" s="126"/>
      <c r="C315" s="126"/>
      <c r="D315" s="126"/>
      <c r="E315" s="126"/>
      <c r="F315" s="126"/>
      <c r="G315" s="129"/>
      <c r="H315" s="129"/>
      <c r="I315" s="126"/>
      <c r="J315" s="126"/>
      <c r="K315" s="127"/>
      <c r="L315" s="127"/>
      <c r="M315" s="127"/>
      <c r="N315" s="127"/>
    </row>
    <row r="316" spans="1:14" ht="12.75">
      <c r="A316" s="126"/>
      <c r="B316" s="126"/>
      <c r="C316" s="126"/>
      <c r="D316" s="126"/>
      <c r="E316" s="126"/>
      <c r="F316" s="126"/>
      <c r="G316" s="129"/>
      <c r="H316" s="129"/>
      <c r="I316" s="126"/>
      <c r="J316" s="126"/>
      <c r="K316" s="127"/>
      <c r="L316" s="127"/>
      <c r="M316" s="127"/>
      <c r="N316" s="127"/>
    </row>
    <row r="317" spans="1:14" ht="12.75">
      <c r="A317" s="126"/>
      <c r="B317" s="126"/>
      <c r="C317" s="126"/>
      <c r="D317" s="126"/>
      <c r="E317" s="126"/>
      <c r="F317" s="126"/>
      <c r="G317" s="129"/>
      <c r="H317" s="129"/>
      <c r="I317" s="126"/>
      <c r="J317" s="126"/>
      <c r="K317" s="127"/>
      <c r="L317" s="127"/>
      <c r="M317" s="127"/>
      <c r="N317" s="127"/>
    </row>
    <row r="318" spans="1:14" ht="12.75">
      <c r="A318" s="126"/>
      <c r="B318" s="126"/>
      <c r="C318" s="126"/>
      <c r="D318" s="126"/>
      <c r="E318" s="126"/>
      <c r="F318" s="126"/>
      <c r="G318" s="129"/>
      <c r="H318" s="129"/>
      <c r="I318" s="126"/>
      <c r="J318" s="126"/>
      <c r="K318" s="127"/>
      <c r="L318" s="127"/>
      <c r="M318" s="127"/>
      <c r="N318" s="127"/>
    </row>
    <row r="319" spans="1:14" ht="12.75">
      <c r="A319" s="126"/>
      <c r="B319" s="126"/>
      <c r="C319" s="126"/>
      <c r="D319" s="126"/>
      <c r="E319" s="126"/>
      <c r="F319" s="126"/>
      <c r="G319" s="129"/>
      <c r="H319" s="129"/>
      <c r="I319" s="126"/>
      <c r="J319" s="126"/>
      <c r="K319" s="127"/>
      <c r="L319" s="127"/>
      <c r="M319" s="127"/>
      <c r="N319" s="127"/>
    </row>
    <row r="320" spans="1:14" ht="12.75">
      <c r="A320" s="126"/>
      <c r="B320" s="126"/>
      <c r="C320" s="126"/>
      <c r="D320" s="126"/>
      <c r="E320" s="126"/>
      <c r="F320" s="126"/>
      <c r="G320" s="129"/>
      <c r="H320" s="129"/>
      <c r="I320" s="126"/>
      <c r="J320" s="126"/>
      <c r="K320" s="127"/>
      <c r="L320" s="127"/>
      <c r="M320" s="127"/>
      <c r="N320" s="127"/>
    </row>
    <row r="321" spans="1:14" ht="12.75">
      <c r="A321" s="126"/>
      <c r="B321" s="126"/>
      <c r="C321" s="126"/>
      <c r="D321" s="126"/>
      <c r="E321" s="126"/>
      <c r="F321" s="126"/>
      <c r="G321" s="129"/>
      <c r="H321" s="129"/>
      <c r="I321" s="126"/>
      <c r="J321" s="126"/>
      <c r="K321" s="127"/>
      <c r="L321" s="127"/>
      <c r="M321" s="127"/>
      <c r="N321" s="127"/>
    </row>
    <row r="322" spans="1:14" ht="12.75">
      <c r="A322" s="126"/>
      <c r="B322" s="126"/>
      <c r="C322" s="126"/>
      <c r="D322" s="126"/>
      <c r="E322" s="126"/>
      <c r="F322" s="126"/>
      <c r="G322" s="129"/>
      <c r="H322" s="129"/>
      <c r="I322" s="126"/>
      <c r="J322" s="126"/>
      <c r="K322" s="127"/>
      <c r="L322" s="127"/>
      <c r="M322" s="127"/>
      <c r="N322" s="127"/>
    </row>
    <row r="323" spans="1:14" ht="12.75">
      <c r="A323" s="126"/>
      <c r="B323" s="126"/>
      <c r="C323" s="126"/>
      <c r="D323" s="126"/>
      <c r="E323" s="126"/>
      <c r="F323" s="126"/>
      <c r="G323" s="129"/>
      <c r="H323" s="129"/>
      <c r="I323" s="126"/>
      <c r="J323" s="126"/>
      <c r="K323" s="127"/>
      <c r="L323" s="127"/>
      <c r="M323" s="127"/>
      <c r="N323" s="127"/>
    </row>
    <row r="324" spans="1:14" ht="12.75">
      <c r="A324" s="126"/>
      <c r="B324" s="126"/>
      <c r="C324" s="126"/>
      <c r="D324" s="126"/>
      <c r="E324" s="126"/>
      <c r="F324" s="126"/>
      <c r="G324" s="129"/>
      <c r="H324" s="129"/>
      <c r="I324" s="126"/>
      <c r="J324" s="126"/>
      <c r="K324" s="127"/>
      <c r="L324" s="127"/>
      <c r="M324" s="127"/>
      <c r="N324" s="127"/>
    </row>
    <row r="325" spans="1:14" ht="12.75">
      <c r="A325" s="126"/>
      <c r="B325" s="126"/>
      <c r="C325" s="126"/>
      <c r="D325" s="126"/>
      <c r="E325" s="126"/>
      <c r="F325" s="126"/>
      <c r="G325" s="129"/>
      <c r="H325" s="129"/>
      <c r="I325" s="126"/>
      <c r="J325" s="126"/>
      <c r="K325" s="127"/>
      <c r="L325" s="127"/>
      <c r="M325" s="127"/>
      <c r="N325" s="127"/>
    </row>
    <row r="326" spans="1:14" ht="12.75">
      <c r="A326" s="126"/>
      <c r="B326" s="126"/>
      <c r="C326" s="126"/>
      <c r="D326" s="126"/>
      <c r="E326" s="126"/>
      <c r="F326" s="126"/>
      <c r="G326" s="129"/>
      <c r="H326" s="129"/>
      <c r="I326" s="126"/>
      <c r="J326" s="126"/>
      <c r="K326" s="127"/>
      <c r="L326" s="127"/>
      <c r="M326" s="127"/>
      <c r="N326" s="127"/>
    </row>
    <row r="327" spans="1:14" ht="12.75">
      <c r="A327" s="126"/>
      <c r="B327" s="126"/>
      <c r="C327" s="126"/>
      <c r="D327" s="126"/>
      <c r="E327" s="126"/>
      <c r="F327" s="126"/>
      <c r="G327" s="129"/>
      <c r="H327" s="129"/>
      <c r="I327" s="126"/>
      <c r="J327" s="126"/>
      <c r="K327" s="127"/>
      <c r="L327" s="127"/>
      <c r="M327" s="127"/>
      <c r="N327" s="127"/>
    </row>
    <row r="328" spans="1:14" ht="12.75">
      <c r="A328" s="126"/>
      <c r="B328" s="126"/>
      <c r="C328" s="126"/>
      <c r="D328" s="126"/>
      <c r="E328" s="126"/>
      <c r="F328" s="126"/>
      <c r="G328" s="129"/>
      <c r="H328" s="129"/>
      <c r="I328" s="126"/>
      <c r="J328" s="126"/>
      <c r="K328" s="127"/>
      <c r="L328" s="127"/>
      <c r="M328" s="127"/>
      <c r="N328" s="127"/>
    </row>
    <row r="329" spans="1:14" ht="12.75">
      <c r="A329" s="126"/>
      <c r="B329" s="126"/>
      <c r="C329" s="126"/>
      <c r="D329" s="126"/>
      <c r="E329" s="126"/>
      <c r="F329" s="126"/>
      <c r="G329" s="129"/>
      <c r="H329" s="129"/>
      <c r="I329" s="126"/>
      <c r="J329" s="126"/>
      <c r="K329" s="127"/>
      <c r="L329" s="127"/>
      <c r="M329" s="127"/>
      <c r="N329" s="127"/>
    </row>
    <row r="330" spans="1:14" ht="12.75">
      <c r="A330" s="126"/>
      <c r="B330" s="126"/>
      <c r="C330" s="126"/>
      <c r="D330" s="126"/>
      <c r="E330" s="126"/>
      <c r="F330" s="126"/>
      <c r="G330" s="129"/>
      <c r="H330" s="129"/>
      <c r="I330" s="126"/>
      <c r="J330" s="126"/>
      <c r="K330" s="127"/>
      <c r="L330" s="127"/>
      <c r="M330" s="127"/>
      <c r="N330" s="127"/>
    </row>
    <row r="331" spans="1:14" ht="12.75">
      <c r="A331" s="126"/>
      <c r="B331" s="126"/>
      <c r="C331" s="126"/>
      <c r="D331" s="126"/>
      <c r="E331" s="126"/>
      <c r="F331" s="126"/>
      <c r="G331" s="129"/>
      <c r="H331" s="127"/>
      <c r="I331" s="126"/>
      <c r="J331" s="126"/>
      <c r="K331" s="127"/>
      <c r="L331" s="127"/>
      <c r="M331" s="127"/>
      <c r="N331" s="127"/>
    </row>
    <row r="332" spans="1:14" ht="12.75">
      <c r="A332" s="126"/>
      <c r="B332" s="125"/>
      <c r="C332" s="125"/>
      <c r="D332" s="125"/>
      <c r="E332" s="126"/>
      <c r="F332" s="126"/>
      <c r="G332" s="140"/>
      <c r="H332" s="140"/>
      <c r="I332" s="126"/>
      <c r="J332" s="126"/>
      <c r="K332" s="133"/>
      <c r="L332" s="133"/>
      <c r="M332" s="133"/>
      <c r="N332" s="133"/>
    </row>
    <row r="333" spans="1:14" ht="12.75">
      <c r="A333" s="125"/>
      <c r="B333" s="125"/>
      <c r="C333" s="125"/>
      <c r="D333" s="125"/>
      <c r="E333" s="126"/>
      <c r="F333" s="126"/>
      <c r="G333" s="126"/>
      <c r="H333" s="126"/>
      <c r="I333" s="126"/>
      <c r="J333" s="126"/>
      <c r="K333" s="127"/>
      <c r="L333" s="127"/>
      <c r="M333" s="127"/>
      <c r="N333" s="127"/>
    </row>
    <row r="334" spans="1:14" ht="12.75">
      <c r="A334" s="126"/>
      <c r="B334" s="126"/>
      <c r="C334" s="126"/>
      <c r="D334" s="126"/>
      <c r="E334" s="129"/>
      <c r="F334" s="129"/>
      <c r="G334" s="129"/>
      <c r="H334" s="129"/>
      <c r="I334" s="129"/>
      <c r="J334" s="129"/>
      <c r="K334" s="127"/>
      <c r="L334" s="127"/>
      <c r="M334" s="127"/>
      <c r="N334" s="127"/>
    </row>
    <row r="335" spans="1:14" ht="12.75">
      <c r="A335" s="126"/>
      <c r="B335" s="126"/>
      <c r="C335" s="126"/>
      <c r="D335" s="126"/>
      <c r="E335" s="129"/>
      <c r="F335" s="129"/>
      <c r="G335" s="129"/>
      <c r="H335" s="129"/>
      <c r="I335" s="129"/>
      <c r="J335" s="129"/>
      <c r="K335" s="127"/>
      <c r="L335" s="127"/>
      <c r="M335" s="127"/>
      <c r="N335" s="127"/>
    </row>
    <row r="336" spans="1:14" ht="12.75">
      <c r="A336" s="125"/>
      <c r="B336" s="126"/>
      <c r="C336" s="126"/>
      <c r="D336" s="126"/>
      <c r="E336" s="129"/>
      <c r="F336" s="129"/>
      <c r="G336" s="129"/>
      <c r="H336" s="129"/>
      <c r="I336" s="129"/>
      <c r="J336" s="129"/>
      <c r="K336" s="127"/>
      <c r="L336" s="127"/>
      <c r="M336" s="127"/>
      <c r="N336" s="127"/>
    </row>
    <row r="337" spans="1:14" ht="12.75">
      <c r="A337" s="126"/>
      <c r="B337" s="126"/>
      <c r="C337" s="126"/>
      <c r="D337" s="126"/>
      <c r="E337" s="129"/>
      <c r="F337" s="129"/>
      <c r="G337" s="129"/>
      <c r="H337" s="129"/>
      <c r="I337" s="129"/>
      <c r="J337" s="129"/>
      <c r="K337" s="127"/>
      <c r="L337" s="127"/>
      <c r="M337" s="127"/>
      <c r="N337" s="127"/>
    </row>
    <row r="338" spans="1:14" ht="12.75">
      <c r="A338" s="126"/>
      <c r="B338" s="125"/>
      <c r="C338" s="125"/>
      <c r="D338" s="125"/>
      <c r="E338" s="140"/>
      <c r="F338" s="140"/>
      <c r="G338" s="140"/>
      <c r="H338" s="140"/>
      <c r="I338" s="140"/>
      <c r="J338" s="140"/>
      <c r="K338" s="133"/>
      <c r="L338" s="133"/>
      <c r="M338" s="133"/>
      <c r="N338" s="133"/>
    </row>
    <row r="339" spans="1:14" ht="12.75">
      <c r="A339" s="125"/>
      <c r="B339" s="125"/>
      <c r="C339" s="125"/>
      <c r="D339" s="125"/>
      <c r="E339" s="126"/>
      <c r="F339" s="126"/>
      <c r="G339" s="126"/>
      <c r="H339" s="126"/>
      <c r="I339" s="126"/>
      <c r="J339" s="126"/>
      <c r="K339" s="127"/>
      <c r="L339" s="127"/>
      <c r="M339" s="127"/>
      <c r="N339" s="127"/>
    </row>
    <row r="340" spans="1:14" ht="12.75">
      <c r="A340" s="126"/>
      <c r="B340" s="126"/>
      <c r="C340" s="126"/>
      <c r="D340" s="126"/>
      <c r="E340" s="126"/>
      <c r="F340" s="126"/>
      <c r="G340" s="129"/>
      <c r="H340" s="129"/>
      <c r="I340" s="126"/>
      <c r="J340" s="126"/>
      <c r="K340" s="127"/>
      <c r="L340" s="127"/>
      <c r="M340" s="127"/>
      <c r="N340" s="127"/>
    </row>
    <row r="341" spans="1:14" ht="12.75">
      <c r="A341" s="126"/>
      <c r="B341" s="126"/>
      <c r="C341" s="126"/>
      <c r="D341" s="126"/>
      <c r="E341" s="126"/>
      <c r="F341" s="126"/>
      <c r="G341" s="129"/>
      <c r="H341" s="129"/>
      <c r="I341" s="126"/>
      <c r="J341" s="126"/>
      <c r="K341" s="127"/>
      <c r="L341" s="127"/>
      <c r="M341" s="127"/>
      <c r="N341" s="127"/>
    </row>
    <row r="342" spans="1:14" ht="12.75">
      <c r="A342" s="126"/>
      <c r="B342" s="126"/>
      <c r="C342" s="126"/>
      <c r="D342" s="126"/>
      <c r="E342" s="126"/>
      <c r="F342" s="126"/>
      <c r="G342" s="129"/>
      <c r="H342" s="129"/>
      <c r="I342" s="126"/>
      <c r="J342" s="126"/>
      <c r="K342" s="127"/>
      <c r="L342" s="127"/>
      <c r="M342" s="127"/>
      <c r="N342" s="127"/>
    </row>
    <row r="343" spans="1:14" ht="12.75">
      <c r="A343" s="126"/>
      <c r="B343" s="126"/>
      <c r="C343" s="126"/>
      <c r="D343" s="126"/>
      <c r="E343" s="126"/>
      <c r="F343" s="126"/>
      <c r="G343" s="129"/>
      <c r="H343" s="129"/>
      <c r="I343" s="126"/>
      <c r="J343" s="126"/>
      <c r="K343" s="127"/>
      <c r="L343" s="127"/>
      <c r="M343" s="127"/>
      <c r="N343" s="127"/>
    </row>
    <row r="344" spans="1:14" ht="12.75">
      <c r="A344" s="126"/>
      <c r="B344" s="126"/>
      <c r="C344" s="126"/>
      <c r="D344" s="126"/>
      <c r="E344" s="126"/>
      <c r="F344" s="126"/>
      <c r="G344" s="129"/>
      <c r="H344" s="129"/>
      <c r="I344" s="126"/>
      <c r="J344" s="126"/>
      <c r="K344" s="127"/>
      <c r="L344" s="127"/>
      <c r="M344" s="127"/>
      <c r="N344" s="127"/>
    </row>
    <row r="345" spans="1:14" ht="12.75">
      <c r="A345" s="126"/>
      <c r="B345" s="126"/>
      <c r="C345" s="126"/>
      <c r="D345" s="126"/>
      <c r="E345" s="126"/>
      <c r="F345" s="126"/>
      <c r="G345" s="129"/>
      <c r="H345" s="129"/>
      <c r="I345" s="126"/>
      <c r="J345" s="126"/>
      <c r="K345" s="127"/>
      <c r="L345" s="127"/>
      <c r="M345" s="127"/>
      <c r="N345" s="127"/>
    </row>
    <row r="346" spans="1:14" ht="12.75">
      <c r="A346" s="126"/>
      <c r="B346" s="126"/>
      <c r="C346" s="126"/>
      <c r="D346" s="126"/>
      <c r="E346" s="126"/>
      <c r="F346" s="126"/>
      <c r="G346" s="129"/>
      <c r="H346" s="129"/>
      <c r="I346" s="126"/>
      <c r="J346" s="126"/>
      <c r="K346" s="127"/>
      <c r="L346" s="127"/>
      <c r="M346" s="127"/>
      <c r="N346" s="127"/>
    </row>
    <row r="347" spans="1:14" ht="12.75">
      <c r="A347" s="126"/>
      <c r="B347" s="126"/>
      <c r="C347" s="126"/>
      <c r="D347" s="126"/>
      <c r="E347" s="126"/>
      <c r="F347" s="126"/>
      <c r="G347" s="129"/>
      <c r="H347" s="129"/>
      <c r="I347" s="126"/>
      <c r="J347" s="126"/>
      <c r="K347" s="127"/>
      <c r="L347" s="127"/>
      <c r="M347" s="127"/>
      <c r="N347" s="127"/>
    </row>
    <row r="348" spans="1:14" ht="12.75">
      <c r="A348" s="126"/>
      <c r="B348" s="126"/>
      <c r="C348" s="126"/>
      <c r="D348" s="126"/>
      <c r="E348" s="126"/>
      <c r="F348" s="126"/>
      <c r="G348" s="129"/>
      <c r="H348" s="129"/>
      <c r="I348" s="126"/>
      <c r="J348" s="126"/>
      <c r="K348" s="127"/>
      <c r="L348" s="127"/>
      <c r="M348" s="127"/>
      <c r="N348" s="127"/>
    </row>
    <row r="349" spans="1:14" ht="12.75">
      <c r="A349" s="126"/>
      <c r="B349" s="126"/>
      <c r="C349" s="126"/>
      <c r="D349" s="126"/>
      <c r="E349" s="126"/>
      <c r="F349" s="126"/>
      <c r="G349" s="129"/>
      <c r="H349" s="129"/>
      <c r="I349" s="126"/>
      <c r="J349" s="126"/>
      <c r="K349" s="127"/>
      <c r="L349" s="127"/>
      <c r="M349" s="127"/>
      <c r="N349" s="127"/>
    </row>
    <row r="350" spans="1:14" ht="12.75">
      <c r="A350" s="126"/>
      <c r="B350" s="126"/>
      <c r="C350" s="126"/>
      <c r="D350" s="126"/>
      <c r="E350" s="126"/>
      <c r="F350" s="126"/>
      <c r="G350" s="129"/>
      <c r="H350" s="129"/>
      <c r="I350" s="126"/>
      <c r="J350" s="126"/>
      <c r="K350" s="127"/>
      <c r="L350" s="127"/>
      <c r="M350" s="127"/>
      <c r="N350" s="127"/>
    </row>
    <row r="351" spans="1:14" ht="12.75">
      <c r="A351" s="126"/>
      <c r="B351" s="126"/>
      <c r="C351" s="126"/>
      <c r="D351" s="126"/>
      <c r="E351" s="126"/>
      <c r="F351" s="126"/>
      <c r="G351" s="129"/>
      <c r="H351" s="129"/>
      <c r="I351" s="126"/>
      <c r="J351" s="126"/>
      <c r="K351" s="127"/>
      <c r="L351" s="127"/>
      <c r="M351" s="127"/>
      <c r="N351" s="127"/>
    </row>
    <row r="352" spans="1:14" ht="12.75">
      <c r="A352" s="126"/>
      <c r="B352" s="126"/>
      <c r="C352" s="126"/>
      <c r="D352" s="126"/>
      <c r="E352" s="126"/>
      <c r="F352" s="126"/>
      <c r="G352" s="129"/>
      <c r="H352" s="129"/>
      <c r="I352" s="126"/>
      <c r="J352" s="126"/>
      <c r="K352" s="127"/>
      <c r="L352" s="127"/>
      <c r="M352" s="127"/>
      <c r="N352" s="127"/>
    </row>
    <row r="353" spans="1:14" ht="12.75">
      <c r="A353" s="126"/>
      <c r="B353" s="126"/>
      <c r="C353" s="126"/>
      <c r="D353" s="126"/>
      <c r="E353" s="126"/>
      <c r="F353" s="126"/>
      <c r="G353" s="129"/>
      <c r="H353" s="129"/>
      <c r="I353" s="126"/>
      <c r="J353" s="126"/>
      <c r="K353" s="127"/>
      <c r="L353" s="127"/>
      <c r="M353" s="127"/>
      <c r="N353" s="127"/>
    </row>
    <row r="354" spans="1:14" ht="12.75">
      <c r="A354" s="126"/>
      <c r="B354" s="126"/>
      <c r="C354" s="126"/>
      <c r="D354" s="126"/>
      <c r="E354" s="126"/>
      <c r="F354" s="126"/>
      <c r="G354" s="129"/>
      <c r="H354" s="129"/>
      <c r="I354" s="126"/>
      <c r="J354" s="126"/>
      <c r="K354" s="127"/>
      <c r="L354" s="127"/>
      <c r="M354" s="127"/>
      <c r="N354" s="127"/>
    </row>
    <row r="355" spans="1:14" ht="12.75">
      <c r="A355" s="126"/>
      <c r="B355" s="126"/>
      <c r="C355" s="126"/>
      <c r="D355" s="126"/>
      <c r="E355" s="126"/>
      <c r="F355" s="126"/>
      <c r="G355" s="129"/>
      <c r="H355" s="129"/>
      <c r="I355" s="126"/>
      <c r="J355" s="126"/>
      <c r="K355" s="127"/>
      <c r="L355" s="127"/>
      <c r="M355" s="127"/>
      <c r="N355" s="127"/>
    </row>
    <row r="356" spans="1:14" ht="12.75">
      <c r="A356" s="126"/>
      <c r="B356" s="126"/>
      <c r="C356" s="126"/>
      <c r="D356" s="126"/>
      <c r="E356" s="126"/>
      <c r="F356" s="126"/>
      <c r="G356" s="129"/>
      <c r="H356" s="129"/>
      <c r="I356" s="126"/>
      <c r="J356" s="126"/>
      <c r="K356" s="127"/>
      <c r="L356" s="127"/>
      <c r="M356" s="127"/>
      <c r="N356" s="127"/>
    </row>
    <row r="357" spans="1:14" ht="12.75">
      <c r="A357" s="126"/>
      <c r="B357" s="126"/>
      <c r="C357" s="126"/>
      <c r="D357" s="126"/>
      <c r="E357" s="126"/>
      <c r="F357" s="126"/>
      <c r="G357" s="129"/>
      <c r="H357" s="129"/>
      <c r="I357" s="126"/>
      <c r="J357" s="126"/>
      <c r="K357" s="127"/>
      <c r="L357" s="127"/>
      <c r="M357" s="127"/>
      <c r="N357" s="127"/>
    </row>
    <row r="358" spans="1:14" ht="12.75">
      <c r="A358" s="126"/>
      <c r="B358" s="126"/>
      <c r="C358" s="126"/>
      <c r="D358" s="126"/>
      <c r="E358" s="126"/>
      <c r="F358" s="126"/>
      <c r="G358" s="129"/>
      <c r="H358" s="129"/>
      <c r="I358" s="126"/>
      <c r="J358" s="126"/>
      <c r="K358" s="127"/>
      <c r="L358" s="127"/>
      <c r="M358" s="127"/>
      <c r="N358" s="127"/>
    </row>
    <row r="359" spans="1:14" ht="12.75">
      <c r="A359" s="126"/>
      <c r="B359" s="126"/>
      <c r="C359" s="126"/>
      <c r="D359" s="126"/>
      <c r="E359" s="126"/>
      <c r="F359" s="126"/>
      <c r="G359" s="129"/>
      <c r="H359" s="129"/>
      <c r="I359" s="126"/>
      <c r="J359" s="126"/>
      <c r="K359" s="127"/>
      <c r="L359" s="127"/>
      <c r="M359" s="127"/>
      <c r="N359" s="127"/>
    </row>
    <row r="360" spans="1:14" ht="12.75">
      <c r="A360" s="126"/>
      <c r="B360" s="126"/>
      <c r="C360" s="126"/>
      <c r="D360" s="126"/>
      <c r="E360" s="126"/>
      <c r="F360" s="126"/>
      <c r="G360" s="129"/>
      <c r="H360" s="129"/>
      <c r="I360" s="126"/>
      <c r="J360" s="126"/>
      <c r="K360" s="127"/>
      <c r="L360" s="127"/>
      <c r="M360" s="127"/>
      <c r="N360" s="127"/>
    </row>
    <row r="361" spans="1:14" ht="12.75">
      <c r="A361" s="126"/>
      <c r="B361" s="126"/>
      <c r="C361" s="126"/>
      <c r="D361" s="126"/>
      <c r="E361" s="126"/>
      <c r="F361" s="126"/>
      <c r="G361" s="129"/>
      <c r="H361" s="129"/>
      <c r="I361" s="126"/>
      <c r="J361" s="126"/>
      <c r="K361" s="127"/>
      <c r="L361" s="127"/>
      <c r="M361" s="127"/>
      <c r="N361" s="127"/>
    </row>
    <row r="362" spans="1:14" ht="12.75">
      <c r="A362" s="126"/>
      <c r="B362" s="126"/>
      <c r="C362" s="126"/>
      <c r="D362" s="126"/>
      <c r="E362" s="126"/>
      <c r="F362" s="126"/>
      <c r="G362" s="129"/>
      <c r="H362" s="129"/>
      <c r="I362" s="126"/>
      <c r="J362" s="126"/>
      <c r="K362" s="127"/>
      <c r="L362" s="127"/>
      <c r="M362" s="127"/>
      <c r="N362" s="127"/>
    </row>
    <row r="363" spans="1:14" ht="12.75">
      <c r="A363" s="126"/>
      <c r="B363" s="126"/>
      <c r="C363" s="126"/>
      <c r="D363" s="126"/>
      <c r="E363" s="126"/>
      <c r="F363" s="126"/>
      <c r="G363" s="129"/>
      <c r="H363" s="129"/>
      <c r="I363" s="126"/>
      <c r="J363" s="126"/>
      <c r="K363" s="127"/>
      <c r="L363" s="127"/>
      <c r="M363" s="127"/>
      <c r="N363" s="127"/>
    </row>
    <row r="364" spans="1:14" ht="12.75">
      <c r="A364" s="126"/>
      <c r="B364" s="126"/>
      <c r="C364" s="126"/>
      <c r="D364" s="126"/>
      <c r="E364" s="126"/>
      <c r="F364" s="126"/>
      <c r="G364" s="129"/>
      <c r="H364" s="129"/>
      <c r="I364" s="126"/>
      <c r="J364" s="126"/>
      <c r="K364" s="127"/>
      <c r="L364" s="127"/>
      <c r="M364" s="127"/>
      <c r="N364" s="127"/>
    </row>
    <row r="365" spans="1:14" ht="12.75">
      <c r="A365" s="126"/>
      <c r="B365" s="126"/>
      <c r="C365" s="126"/>
      <c r="D365" s="126"/>
      <c r="E365" s="126"/>
      <c r="F365" s="126"/>
      <c r="G365" s="129"/>
      <c r="H365" s="129"/>
      <c r="I365" s="126"/>
      <c r="J365" s="126"/>
      <c r="K365" s="127"/>
      <c r="L365" s="127"/>
      <c r="M365" s="127"/>
      <c r="N365" s="127"/>
    </row>
    <row r="366" spans="1:14" ht="12.75">
      <c r="A366" s="126"/>
      <c r="B366" s="126"/>
      <c r="C366" s="126"/>
      <c r="D366" s="126"/>
      <c r="E366" s="126"/>
      <c r="F366" s="126"/>
      <c r="G366" s="129"/>
      <c r="H366" s="129"/>
      <c r="I366" s="126"/>
      <c r="J366" s="126"/>
      <c r="K366" s="127"/>
      <c r="L366" s="127"/>
      <c r="M366" s="127"/>
      <c r="N366" s="127"/>
    </row>
    <row r="367" spans="1:14" ht="12.75">
      <c r="A367" s="126"/>
      <c r="B367" s="126"/>
      <c r="C367" s="126"/>
      <c r="D367" s="126"/>
      <c r="E367" s="126"/>
      <c r="F367" s="126"/>
      <c r="G367" s="129"/>
      <c r="H367" s="129"/>
      <c r="I367" s="126"/>
      <c r="J367" s="126"/>
      <c r="K367" s="127"/>
      <c r="L367" s="127"/>
      <c r="M367" s="127"/>
      <c r="N367" s="127"/>
    </row>
    <row r="368" spans="1:14" ht="12.75">
      <c r="A368" s="126"/>
      <c r="B368" s="126"/>
      <c r="C368" s="126"/>
      <c r="D368" s="126"/>
      <c r="E368" s="126"/>
      <c r="F368" s="126"/>
      <c r="G368" s="129"/>
      <c r="H368" s="129"/>
      <c r="I368" s="126"/>
      <c r="J368" s="126"/>
      <c r="K368" s="127"/>
      <c r="L368" s="127"/>
      <c r="M368" s="127"/>
      <c r="N368" s="127"/>
    </row>
    <row r="369" spans="1:14" ht="12.75">
      <c r="A369" s="126"/>
      <c r="B369" s="126"/>
      <c r="C369" s="126"/>
      <c r="D369" s="126"/>
      <c r="E369" s="126"/>
      <c r="F369" s="126"/>
      <c r="G369" s="129"/>
      <c r="H369" s="129"/>
      <c r="I369" s="126"/>
      <c r="J369" s="126"/>
      <c r="K369" s="127"/>
      <c r="L369" s="127"/>
      <c r="M369" s="127"/>
      <c r="N369" s="127"/>
    </row>
    <row r="370" spans="1:14" ht="12.75">
      <c r="A370" s="126"/>
      <c r="B370" s="126"/>
      <c r="C370" s="126"/>
      <c r="D370" s="126"/>
      <c r="E370" s="126"/>
      <c r="F370" s="126"/>
      <c r="G370" s="129"/>
      <c r="H370" s="129"/>
      <c r="I370" s="126"/>
      <c r="J370" s="126"/>
      <c r="K370" s="127"/>
      <c r="L370" s="127"/>
      <c r="M370" s="127"/>
      <c r="N370" s="127"/>
    </row>
    <row r="371" spans="1:14" ht="12.75">
      <c r="A371" s="126"/>
      <c r="B371" s="126"/>
      <c r="C371" s="126"/>
      <c r="D371" s="126"/>
      <c r="E371" s="126"/>
      <c r="F371" s="126"/>
      <c r="G371" s="129"/>
      <c r="H371" s="129"/>
      <c r="I371" s="126"/>
      <c r="J371" s="126"/>
      <c r="K371" s="127"/>
      <c r="L371" s="127"/>
      <c r="M371" s="127"/>
      <c r="N371" s="127"/>
    </row>
    <row r="372" spans="1:14" ht="12.75">
      <c r="A372" s="126"/>
      <c r="B372" s="126"/>
      <c r="C372" s="126"/>
      <c r="D372" s="126"/>
      <c r="E372" s="126"/>
      <c r="F372" s="126"/>
      <c r="G372" s="129"/>
      <c r="H372" s="129"/>
      <c r="I372" s="126"/>
      <c r="J372" s="126"/>
      <c r="K372" s="127"/>
      <c r="L372" s="127"/>
      <c r="M372" s="127"/>
      <c r="N372" s="127"/>
    </row>
    <row r="373" spans="1:14" ht="12.75">
      <c r="A373" s="126"/>
      <c r="B373" s="125"/>
      <c r="C373" s="125"/>
      <c r="D373" s="125"/>
      <c r="E373" s="126"/>
      <c r="F373" s="126"/>
      <c r="G373" s="140"/>
      <c r="H373" s="140"/>
      <c r="I373" s="126"/>
      <c r="J373" s="126"/>
      <c r="K373" s="133"/>
      <c r="L373" s="133"/>
      <c r="M373" s="133"/>
      <c r="N373" s="133"/>
    </row>
    <row r="374" spans="1:14" ht="12.75">
      <c r="A374" s="125"/>
      <c r="B374" s="125"/>
      <c r="C374" s="125"/>
      <c r="D374" s="125"/>
      <c r="E374" s="126"/>
      <c r="F374" s="126"/>
      <c r="G374" s="126"/>
      <c r="H374" s="126"/>
      <c r="I374" s="126"/>
      <c r="J374" s="126"/>
      <c r="K374" s="128"/>
      <c r="L374" s="128"/>
      <c r="M374" s="128"/>
      <c r="N374" s="128"/>
    </row>
    <row r="375" spans="1:14" ht="12.75">
      <c r="A375" s="126"/>
      <c r="B375" s="126"/>
      <c r="C375" s="126"/>
      <c r="D375" s="126"/>
      <c r="E375" s="129"/>
      <c r="F375" s="129"/>
      <c r="G375" s="129"/>
      <c r="H375" s="129"/>
      <c r="I375" s="126"/>
      <c r="J375" s="126"/>
      <c r="K375" s="127"/>
      <c r="L375" s="127"/>
      <c r="M375" s="127"/>
      <c r="N375" s="127"/>
    </row>
    <row r="376" spans="1:14" ht="12.75">
      <c r="A376" s="126"/>
      <c r="B376" s="126"/>
      <c r="C376" s="126"/>
      <c r="D376" s="126"/>
      <c r="E376" s="129"/>
      <c r="F376" s="129"/>
      <c r="G376" s="129"/>
      <c r="H376" s="129"/>
      <c r="I376" s="126"/>
      <c r="J376" s="126"/>
      <c r="K376" s="127"/>
      <c r="L376" s="127"/>
      <c r="M376" s="127"/>
      <c r="N376" s="127"/>
    </row>
    <row r="377" spans="1:14" ht="12.75">
      <c r="A377" s="126"/>
      <c r="B377" s="126"/>
      <c r="C377" s="126"/>
      <c r="D377" s="126"/>
      <c r="E377" s="129"/>
      <c r="F377" s="129"/>
      <c r="G377" s="129"/>
      <c r="H377" s="129"/>
      <c r="I377" s="126"/>
      <c r="J377" s="126"/>
      <c r="K377" s="127"/>
      <c r="L377" s="127"/>
      <c r="M377" s="127"/>
      <c r="N377" s="127"/>
    </row>
    <row r="378" spans="1:14" ht="12.75">
      <c r="A378" s="126"/>
      <c r="B378" s="125"/>
      <c r="C378" s="125"/>
      <c r="D378" s="125"/>
      <c r="E378" s="140"/>
      <c r="F378" s="140"/>
      <c r="G378" s="140"/>
      <c r="H378" s="140"/>
      <c r="I378" s="126"/>
      <c r="J378" s="126"/>
      <c r="K378" s="133"/>
      <c r="L378" s="133"/>
      <c r="M378" s="133"/>
      <c r="N378" s="133"/>
    </row>
    <row r="379" spans="1:14" ht="12.75">
      <c r="A379" s="134"/>
      <c r="B379" s="125"/>
      <c r="C379" s="125"/>
      <c r="D379" s="125"/>
      <c r="E379" s="130"/>
      <c r="F379" s="130"/>
      <c r="G379" s="130"/>
      <c r="H379" s="130"/>
      <c r="I379" s="130"/>
      <c r="J379" s="130"/>
      <c r="K379" s="128"/>
      <c r="L379" s="128"/>
      <c r="M379" s="128"/>
      <c r="N379" s="128"/>
    </row>
    <row r="380" spans="1:14" ht="12.75">
      <c r="A380" s="136"/>
      <c r="B380" s="137"/>
      <c r="C380" s="137"/>
      <c r="D380" s="137"/>
      <c r="E380" s="135"/>
      <c r="F380" s="135"/>
      <c r="G380" s="135"/>
      <c r="H380" s="135"/>
      <c r="I380" s="135"/>
      <c r="J380" s="135"/>
      <c r="K380" s="127"/>
      <c r="L380" s="127"/>
      <c r="M380" s="127"/>
      <c r="N380" s="127"/>
    </row>
    <row r="381" spans="1:14" ht="12.75">
      <c r="A381" s="136"/>
      <c r="B381" s="125"/>
      <c r="C381" s="125"/>
      <c r="D381" s="125"/>
      <c r="E381" s="135"/>
      <c r="F381" s="135"/>
      <c r="G381" s="135"/>
      <c r="H381" s="135"/>
      <c r="I381" s="135"/>
      <c r="J381" s="135"/>
      <c r="K381" s="128"/>
      <c r="L381" s="128"/>
      <c r="M381" s="128"/>
      <c r="N381" s="128"/>
    </row>
    <row r="382" spans="1:14" ht="12.75">
      <c r="A382" s="136"/>
      <c r="B382" s="137"/>
      <c r="C382" s="137"/>
      <c r="D382" s="137"/>
      <c r="E382" s="135"/>
      <c r="F382" s="135"/>
      <c r="G382" s="135"/>
      <c r="H382" s="135"/>
      <c r="I382" s="135"/>
      <c r="J382" s="135"/>
      <c r="K382" s="127"/>
      <c r="L382" s="127"/>
      <c r="M382" s="127"/>
      <c r="N382" s="127"/>
    </row>
    <row r="383" spans="1:14" ht="12.75">
      <c r="A383" s="130"/>
      <c r="B383" s="137"/>
      <c r="C383" s="137"/>
      <c r="D383" s="137"/>
      <c r="E383" s="135"/>
      <c r="F383" s="135"/>
      <c r="G383" s="135"/>
      <c r="H383" s="135"/>
      <c r="I383" s="135"/>
      <c r="J383" s="135"/>
      <c r="K383" s="127"/>
      <c r="L383" s="127"/>
      <c r="M383" s="127"/>
      <c r="N383" s="127"/>
    </row>
    <row r="384" spans="1:14" ht="12.75">
      <c r="A384" s="130"/>
      <c r="B384" s="131"/>
      <c r="C384" s="131"/>
      <c r="D384" s="131"/>
      <c r="E384" s="132"/>
      <c r="F384" s="132"/>
      <c r="G384" s="132"/>
      <c r="H384" s="132"/>
      <c r="I384" s="132"/>
      <c r="J384" s="132"/>
      <c r="K384" s="133"/>
      <c r="L384" s="133"/>
      <c r="M384" s="133"/>
      <c r="N384" s="133"/>
    </row>
    <row r="385" spans="1:14" ht="12.75">
      <c r="A385" s="130"/>
      <c r="B385" s="131"/>
      <c r="C385" s="131"/>
      <c r="D385" s="131"/>
      <c r="E385" s="132"/>
      <c r="F385" s="132"/>
      <c r="G385" s="132"/>
      <c r="H385" s="132"/>
      <c r="I385" s="132"/>
      <c r="J385" s="132"/>
      <c r="K385" s="133"/>
      <c r="L385" s="133"/>
      <c r="M385" s="133"/>
      <c r="N385" s="133"/>
    </row>
    <row r="386" spans="1:14" ht="12.75">
      <c r="A386" s="130"/>
      <c r="B386" s="131"/>
      <c r="C386" s="131"/>
      <c r="D386" s="131"/>
      <c r="E386" s="132"/>
      <c r="F386" s="132"/>
      <c r="G386" s="132"/>
      <c r="H386" s="132"/>
      <c r="I386" s="132"/>
      <c r="J386" s="132"/>
      <c r="K386" s="133"/>
      <c r="L386" s="133"/>
      <c r="M386" s="133"/>
      <c r="N386" s="133"/>
    </row>
    <row r="387" spans="1:14" ht="12.75">
      <c r="A387" s="130"/>
      <c r="B387" s="131"/>
      <c r="C387" s="131"/>
      <c r="D387" s="131"/>
      <c r="E387" s="132"/>
      <c r="F387" s="132"/>
      <c r="G387" s="132"/>
      <c r="H387" s="132"/>
      <c r="I387" s="132"/>
      <c r="J387" s="132"/>
      <c r="K387" s="133"/>
      <c r="L387" s="133"/>
      <c r="M387" s="133"/>
      <c r="N387" s="133"/>
    </row>
    <row r="388" spans="1:14" ht="12.75">
      <c r="A388" s="130"/>
      <c r="B388" s="131"/>
      <c r="C388" s="131"/>
      <c r="D388" s="131"/>
      <c r="E388" s="132"/>
      <c r="F388" s="132"/>
      <c r="G388" s="132"/>
      <c r="H388" s="132"/>
      <c r="I388" s="132"/>
      <c r="J388" s="132"/>
      <c r="K388" s="133"/>
      <c r="L388" s="133"/>
      <c r="M388" s="133"/>
      <c r="N388" s="133"/>
    </row>
    <row r="389" spans="1:14" ht="12.75">
      <c r="A389" s="130"/>
      <c r="B389" s="131"/>
      <c r="C389" s="131"/>
      <c r="D389" s="131"/>
      <c r="E389" s="132"/>
      <c r="F389" s="132"/>
      <c r="G389" s="132"/>
      <c r="H389" s="132"/>
      <c r="I389" s="132"/>
      <c r="J389" s="132"/>
      <c r="K389" s="133"/>
      <c r="L389" s="133"/>
      <c r="M389" s="133"/>
      <c r="N389" s="133"/>
    </row>
    <row r="390" spans="1:14" ht="12.75">
      <c r="A390" s="130"/>
      <c r="B390" s="131"/>
      <c r="C390" s="131"/>
      <c r="D390" s="131"/>
      <c r="E390" s="132"/>
      <c r="F390" s="132"/>
      <c r="G390" s="132"/>
      <c r="H390" s="132"/>
      <c r="I390" s="132"/>
      <c r="J390" s="132"/>
      <c r="K390" s="133"/>
      <c r="L390" s="133"/>
      <c r="M390" s="133"/>
      <c r="N390" s="133"/>
    </row>
    <row r="391" spans="1:14" ht="12.75">
      <c r="A391" s="130"/>
      <c r="B391" s="131"/>
      <c r="C391" s="131"/>
      <c r="D391" s="131"/>
      <c r="E391" s="132"/>
      <c r="F391" s="132"/>
      <c r="G391" s="132"/>
      <c r="H391" s="132"/>
      <c r="I391" s="132"/>
      <c r="J391" s="132"/>
      <c r="K391" s="133"/>
      <c r="L391" s="133"/>
      <c r="M391" s="133"/>
      <c r="N391" s="133"/>
    </row>
    <row r="392" spans="1:14" ht="12.75">
      <c r="A392" s="134"/>
      <c r="B392" s="125"/>
      <c r="C392" s="125"/>
      <c r="D392" s="125"/>
      <c r="E392" s="130"/>
      <c r="F392" s="130"/>
      <c r="G392" s="130"/>
      <c r="H392" s="130"/>
      <c r="I392" s="130"/>
      <c r="J392" s="135"/>
      <c r="K392" s="128"/>
      <c r="L392" s="128"/>
      <c r="M392" s="128"/>
      <c r="N392" s="128"/>
    </row>
    <row r="393" spans="1:14" ht="12.75">
      <c r="A393" s="136"/>
      <c r="B393" s="137"/>
      <c r="C393" s="137"/>
      <c r="D393" s="137"/>
      <c r="E393" s="135"/>
      <c r="F393" s="135"/>
      <c r="G393" s="135"/>
      <c r="H393" s="135"/>
      <c r="I393" s="130"/>
      <c r="J393" s="135"/>
      <c r="K393" s="127"/>
      <c r="L393" s="127"/>
      <c r="M393" s="127"/>
      <c r="N393" s="127"/>
    </row>
    <row r="394" spans="1:14" ht="12.75">
      <c r="A394" s="136"/>
      <c r="B394" s="137"/>
      <c r="C394" s="137"/>
      <c r="D394" s="137"/>
      <c r="E394" s="135"/>
      <c r="F394" s="135"/>
      <c r="G394" s="135"/>
      <c r="H394" s="135"/>
      <c r="I394" s="130"/>
      <c r="J394" s="135"/>
      <c r="K394" s="127"/>
      <c r="L394" s="127"/>
      <c r="M394" s="127"/>
      <c r="N394" s="127"/>
    </row>
    <row r="395" spans="1:14" ht="12.75">
      <c r="A395" s="136"/>
      <c r="B395" s="137"/>
      <c r="C395" s="137"/>
      <c r="D395" s="137"/>
      <c r="E395" s="135"/>
      <c r="F395" s="135"/>
      <c r="G395" s="135"/>
      <c r="H395" s="135"/>
      <c r="I395" s="130"/>
      <c r="J395" s="135"/>
      <c r="K395" s="127"/>
      <c r="L395" s="127"/>
      <c r="M395" s="127"/>
      <c r="N395" s="127"/>
    </row>
    <row r="396" spans="1:14" ht="12.75">
      <c r="A396" s="136"/>
      <c r="B396" s="137"/>
      <c r="C396" s="137"/>
      <c r="D396" s="137"/>
      <c r="E396" s="135"/>
      <c r="F396" s="135"/>
      <c r="G396" s="135"/>
      <c r="H396" s="135"/>
      <c r="I396" s="130"/>
      <c r="J396" s="135"/>
      <c r="K396" s="127"/>
      <c r="L396" s="127"/>
      <c r="M396" s="127"/>
      <c r="N396" s="127"/>
    </row>
    <row r="397" spans="1:14" ht="12.75">
      <c r="A397" s="136"/>
      <c r="B397" s="137"/>
      <c r="C397" s="137"/>
      <c r="D397" s="137"/>
      <c r="E397" s="135"/>
      <c r="F397" s="135"/>
      <c r="G397" s="135"/>
      <c r="H397" s="135"/>
      <c r="I397" s="130"/>
      <c r="J397" s="135"/>
      <c r="K397" s="127"/>
      <c r="L397" s="127"/>
      <c r="M397" s="127"/>
      <c r="N397" s="127"/>
    </row>
    <row r="398" spans="1:14" ht="12.75">
      <c r="A398" s="136"/>
      <c r="B398" s="131"/>
      <c r="C398" s="131"/>
      <c r="D398" s="131"/>
      <c r="E398" s="132"/>
      <c r="F398" s="132"/>
      <c r="G398" s="132"/>
      <c r="H398" s="132"/>
      <c r="I398" s="130"/>
      <c r="J398" s="135"/>
      <c r="K398" s="133"/>
      <c r="L398" s="133"/>
      <c r="M398" s="133"/>
      <c r="N398" s="133"/>
    </row>
    <row r="399" spans="1:14" ht="12.75">
      <c r="A399" s="134"/>
      <c r="B399" s="125"/>
      <c r="C399" s="125"/>
      <c r="D399" s="125"/>
      <c r="E399" s="130"/>
      <c r="F399" s="130"/>
      <c r="G399" s="130"/>
      <c r="H399" s="130"/>
      <c r="I399" s="130"/>
      <c r="J399" s="135"/>
      <c r="K399" s="128"/>
      <c r="L399" s="128"/>
      <c r="M399" s="128"/>
      <c r="N399" s="128"/>
    </row>
    <row r="400" spans="1:14" ht="12.75">
      <c r="A400" s="136"/>
      <c r="B400" s="137"/>
      <c r="C400" s="137"/>
      <c r="D400" s="137"/>
      <c r="E400" s="135"/>
      <c r="F400" s="135"/>
      <c r="G400" s="135"/>
      <c r="H400" s="135"/>
      <c r="I400" s="130"/>
      <c r="J400" s="135"/>
      <c r="K400" s="127"/>
      <c r="L400" s="127"/>
      <c r="M400" s="127"/>
      <c r="N400" s="127"/>
    </row>
    <row r="401" spans="1:14" ht="12.75">
      <c r="A401" s="130"/>
      <c r="B401" s="137"/>
      <c r="C401" s="137"/>
      <c r="D401" s="137"/>
      <c r="E401" s="135"/>
      <c r="F401" s="135"/>
      <c r="G401" s="135"/>
      <c r="H401" s="135"/>
      <c r="I401" s="130"/>
      <c r="J401" s="135"/>
      <c r="K401" s="127"/>
      <c r="L401" s="127"/>
      <c r="M401" s="127"/>
      <c r="N401" s="127"/>
    </row>
    <row r="402" spans="1:14" ht="12.75">
      <c r="A402" s="130"/>
      <c r="B402" s="131"/>
      <c r="C402" s="131"/>
      <c r="D402" s="131"/>
      <c r="E402" s="135"/>
      <c r="F402" s="135"/>
      <c r="G402" s="132"/>
      <c r="H402" s="132"/>
      <c r="I402" s="130"/>
      <c r="J402" s="135"/>
      <c r="K402" s="133"/>
      <c r="L402" s="133"/>
      <c r="M402" s="133"/>
      <c r="N402" s="133"/>
    </row>
    <row r="403" spans="1:14" ht="12.75">
      <c r="A403" s="138"/>
      <c r="B403" s="125"/>
      <c r="C403" s="125"/>
      <c r="D403" s="125"/>
      <c r="E403" s="130"/>
      <c r="F403" s="130"/>
      <c r="G403" s="130"/>
      <c r="H403" s="130"/>
      <c r="I403" s="130"/>
      <c r="J403" s="135"/>
      <c r="K403" s="128"/>
      <c r="L403" s="128"/>
      <c r="M403" s="128"/>
      <c r="N403" s="128"/>
    </row>
    <row r="404" spans="1:14" ht="12.75">
      <c r="A404" s="128"/>
      <c r="B404" s="137"/>
      <c r="C404" s="137"/>
      <c r="D404" s="137"/>
      <c r="E404" s="135"/>
      <c r="F404" s="135"/>
      <c r="G404" s="135"/>
      <c r="H404" s="135"/>
      <c r="I404" s="130"/>
      <c r="J404" s="135"/>
      <c r="K404" s="127"/>
      <c r="L404" s="127"/>
      <c r="M404" s="127"/>
      <c r="N404" s="127"/>
    </row>
    <row r="405" spans="1:14" ht="12.75">
      <c r="A405" s="128"/>
      <c r="B405" s="137"/>
      <c r="C405" s="137"/>
      <c r="D405" s="137"/>
      <c r="E405" s="135"/>
      <c r="F405" s="135"/>
      <c r="G405" s="135"/>
      <c r="H405" s="135"/>
      <c r="I405" s="130"/>
      <c r="J405" s="135"/>
      <c r="K405" s="127"/>
      <c r="L405" s="127"/>
      <c r="M405" s="127"/>
      <c r="N405" s="127"/>
    </row>
    <row r="406" spans="1:14" ht="12.75">
      <c r="A406" s="136"/>
      <c r="B406" s="137"/>
      <c r="C406" s="137"/>
      <c r="D406" s="137"/>
      <c r="E406" s="135"/>
      <c r="F406" s="135"/>
      <c r="G406" s="135"/>
      <c r="H406" s="135"/>
      <c r="I406" s="130"/>
      <c r="J406" s="135"/>
      <c r="K406" s="127"/>
      <c r="L406" s="127"/>
      <c r="M406" s="127"/>
      <c r="N406" s="127"/>
    </row>
    <row r="407" spans="1:14" ht="12.75">
      <c r="A407" s="126"/>
      <c r="B407" s="137"/>
      <c r="C407" s="137"/>
      <c r="D407" s="137"/>
      <c r="E407" s="135"/>
      <c r="F407" s="135"/>
      <c r="G407" s="135"/>
      <c r="H407" s="135"/>
      <c r="I407" s="130"/>
      <c r="J407" s="135"/>
      <c r="K407" s="127"/>
      <c r="L407" s="127"/>
      <c r="M407" s="127"/>
      <c r="N407" s="127"/>
    </row>
    <row r="408" spans="1:14" ht="12.75">
      <c r="A408" s="126"/>
      <c r="B408" s="137"/>
      <c r="C408" s="137"/>
      <c r="D408" s="137"/>
      <c r="E408" s="135"/>
      <c r="F408" s="135"/>
      <c r="G408" s="135"/>
      <c r="H408" s="135"/>
      <c r="I408" s="130"/>
      <c r="J408" s="135"/>
      <c r="K408" s="127"/>
      <c r="L408" s="127"/>
      <c r="M408" s="127"/>
      <c r="N408" s="127"/>
    </row>
    <row r="409" spans="1:14" ht="12.75">
      <c r="A409" s="136"/>
      <c r="B409" s="137"/>
      <c r="C409" s="137"/>
      <c r="D409" s="137"/>
      <c r="E409" s="135"/>
      <c r="F409" s="135"/>
      <c r="G409" s="135"/>
      <c r="H409" s="135"/>
      <c r="I409" s="130"/>
      <c r="J409" s="135"/>
      <c r="K409" s="127"/>
      <c r="L409" s="127"/>
      <c r="M409" s="127"/>
      <c r="N409" s="127"/>
    </row>
    <row r="410" spans="1:14" ht="12.75">
      <c r="A410" s="136"/>
      <c r="B410" s="131"/>
      <c r="C410" s="131"/>
      <c r="D410" s="131"/>
      <c r="E410" s="135"/>
      <c r="F410" s="135"/>
      <c r="G410" s="132"/>
      <c r="H410" s="132"/>
      <c r="I410" s="130"/>
      <c r="J410" s="135"/>
      <c r="K410" s="133"/>
      <c r="L410" s="133"/>
      <c r="M410" s="133"/>
      <c r="N410" s="133"/>
    </row>
    <row r="411" spans="1:14" ht="12.75">
      <c r="A411" s="138"/>
      <c r="B411" s="125"/>
      <c r="C411" s="125"/>
      <c r="D411" s="125"/>
      <c r="E411" s="130"/>
      <c r="F411" s="130"/>
      <c r="G411" s="130"/>
      <c r="H411" s="130"/>
      <c r="I411" s="130"/>
      <c r="J411" s="135"/>
      <c r="K411" s="128"/>
      <c r="L411" s="128"/>
      <c r="M411" s="128"/>
      <c r="N411" s="128"/>
    </row>
    <row r="412" spans="1:14" ht="12.75">
      <c r="A412" s="128"/>
      <c r="B412" s="137"/>
      <c r="C412" s="137"/>
      <c r="D412" s="137"/>
      <c r="E412" s="135"/>
      <c r="F412" s="135"/>
      <c r="G412" s="135"/>
      <c r="H412" s="135"/>
      <c r="I412" s="130"/>
      <c r="J412" s="135"/>
      <c r="K412" s="127"/>
      <c r="L412" s="127"/>
      <c r="M412" s="127"/>
      <c r="N412" s="127"/>
    </row>
    <row r="413" spans="1:14" ht="12.75">
      <c r="A413" s="128"/>
      <c r="B413" s="137"/>
      <c r="C413" s="137"/>
      <c r="D413" s="137"/>
      <c r="E413" s="135"/>
      <c r="F413" s="135"/>
      <c r="G413" s="135"/>
      <c r="H413" s="135"/>
      <c r="I413" s="130"/>
      <c r="J413" s="135"/>
      <c r="K413" s="127"/>
      <c r="L413" s="127"/>
      <c r="M413" s="127"/>
      <c r="N413" s="127"/>
    </row>
    <row r="414" spans="1:14" ht="12.75">
      <c r="A414" s="126"/>
      <c r="B414" s="137"/>
      <c r="C414" s="137"/>
      <c r="D414" s="137"/>
      <c r="E414" s="135"/>
      <c r="F414" s="135"/>
      <c r="G414" s="135"/>
      <c r="H414" s="135"/>
      <c r="I414" s="130"/>
      <c r="J414" s="135"/>
      <c r="K414" s="127"/>
      <c r="L414" s="127"/>
      <c r="M414" s="127"/>
      <c r="N414" s="127"/>
    </row>
    <row r="415" spans="1:14" ht="12.75">
      <c r="A415" s="139"/>
      <c r="B415" s="131"/>
      <c r="C415" s="131"/>
      <c r="D415" s="131"/>
      <c r="E415" s="135"/>
      <c r="F415" s="135"/>
      <c r="G415" s="132"/>
      <c r="H415" s="132"/>
      <c r="I415" s="130"/>
      <c r="J415" s="135"/>
      <c r="K415" s="133"/>
      <c r="L415" s="133"/>
      <c r="M415" s="133"/>
      <c r="N415" s="133"/>
    </row>
    <row r="416" spans="1:14" ht="12.75">
      <c r="A416" s="134"/>
      <c r="B416" s="125"/>
      <c r="C416" s="125"/>
      <c r="D416" s="125"/>
      <c r="E416" s="130"/>
      <c r="F416" s="130"/>
      <c r="G416" s="130"/>
      <c r="H416" s="130"/>
      <c r="I416" s="130"/>
      <c r="J416" s="130"/>
      <c r="K416" s="128"/>
      <c r="L416" s="128"/>
      <c r="M416" s="128"/>
      <c r="N416" s="128"/>
    </row>
    <row r="417" spans="1:14" ht="12.75">
      <c r="A417" s="136"/>
      <c r="B417" s="130"/>
      <c r="C417" s="130"/>
      <c r="D417" s="130"/>
      <c r="E417" s="135"/>
      <c r="F417" s="135"/>
      <c r="G417" s="135"/>
      <c r="H417" s="135"/>
      <c r="I417" s="135"/>
      <c r="J417" s="135"/>
      <c r="K417" s="127"/>
      <c r="L417" s="127"/>
      <c r="M417" s="127"/>
      <c r="N417" s="127"/>
    </row>
    <row r="418" spans="1:14" ht="12.75">
      <c r="A418" s="126"/>
      <c r="B418" s="137"/>
      <c r="C418" s="137"/>
      <c r="D418" s="137"/>
      <c r="E418" s="135"/>
      <c r="F418" s="135"/>
      <c r="G418" s="135"/>
      <c r="H418" s="135"/>
      <c r="I418" s="135"/>
      <c r="J418" s="135"/>
      <c r="K418" s="127"/>
      <c r="L418" s="127"/>
      <c r="M418" s="127"/>
      <c r="N418" s="127"/>
    </row>
    <row r="419" spans="1:14" ht="12.75">
      <c r="A419" s="126"/>
      <c r="B419" s="131"/>
      <c r="C419" s="131"/>
      <c r="D419" s="131"/>
      <c r="E419" s="132"/>
      <c r="F419" s="132"/>
      <c r="G419" s="132"/>
      <c r="H419" s="132"/>
      <c r="I419" s="132"/>
      <c r="J419" s="132"/>
      <c r="K419" s="133"/>
      <c r="L419" s="133"/>
      <c r="M419" s="133"/>
      <c r="N419" s="133"/>
    </row>
    <row r="420" spans="1:14" ht="12.75">
      <c r="A420" s="126"/>
      <c r="B420" s="131"/>
      <c r="C420" s="131"/>
      <c r="D420" s="131"/>
      <c r="E420" s="132"/>
      <c r="F420" s="132"/>
      <c r="G420" s="132"/>
      <c r="H420" s="132"/>
      <c r="I420" s="132"/>
      <c r="J420" s="132"/>
      <c r="K420" s="133"/>
      <c r="L420" s="133"/>
      <c r="M420" s="133"/>
      <c r="N420" s="133"/>
    </row>
    <row r="421" spans="1:14" ht="12.75">
      <c r="A421" s="126"/>
      <c r="B421" s="131"/>
      <c r="C421" s="131"/>
      <c r="D421" s="131"/>
      <c r="E421" s="132"/>
      <c r="F421" s="132"/>
      <c r="G421" s="132"/>
      <c r="H421" s="132"/>
      <c r="I421" s="132"/>
      <c r="J421" s="132"/>
      <c r="K421" s="133"/>
      <c r="L421" s="133"/>
      <c r="M421" s="133"/>
      <c r="N421" s="133"/>
    </row>
    <row r="422" spans="1:14" ht="12.75">
      <c r="A422" s="126"/>
      <c r="B422" s="131"/>
      <c r="C422" s="131"/>
      <c r="D422" s="131"/>
      <c r="E422" s="132"/>
      <c r="F422" s="132"/>
      <c r="G422" s="132"/>
      <c r="H422" s="132"/>
      <c r="I422" s="132"/>
      <c r="J422" s="132"/>
      <c r="K422" s="133"/>
      <c r="L422" s="133"/>
      <c r="M422" s="133"/>
      <c r="N422" s="133"/>
    </row>
    <row r="423" spans="1:14" ht="12.75">
      <c r="A423" s="126"/>
      <c r="B423" s="131"/>
      <c r="C423" s="131"/>
      <c r="D423" s="131"/>
      <c r="E423" s="132"/>
      <c r="F423" s="132"/>
      <c r="G423" s="132"/>
      <c r="H423" s="132"/>
      <c r="I423" s="132"/>
      <c r="J423" s="132"/>
      <c r="K423" s="133"/>
      <c r="L423" s="133"/>
      <c r="M423" s="133"/>
      <c r="N423" s="133"/>
    </row>
    <row r="424" spans="1:14" ht="12.75">
      <c r="A424" s="126"/>
      <c r="B424" s="131"/>
      <c r="C424" s="131"/>
      <c r="D424" s="131"/>
      <c r="E424" s="132"/>
      <c r="F424" s="132"/>
      <c r="G424" s="132"/>
      <c r="H424" s="132"/>
      <c r="I424" s="132"/>
      <c r="J424" s="132"/>
      <c r="K424" s="133"/>
      <c r="L424" s="133"/>
      <c r="M424" s="133"/>
      <c r="N424" s="133"/>
    </row>
    <row r="425" spans="1:14" ht="12.75">
      <c r="A425" s="125"/>
      <c r="B425" s="125"/>
      <c r="C425" s="125"/>
      <c r="D425" s="125"/>
      <c r="E425" s="126"/>
      <c r="F425" s="126"/>
      <c r="G425" s="126"/>
      <c r="H425" s="126"/>
      <c r="I425" s="126"/>
      <c r="J425" s="126"/>
      <c r="K425" s="128"/>
      <c r="L425" s="128"/>
      <c r="M425" s="128"/>
      <c r="N425" s="128"/>
    </row>
    <row r="426" spans="1:14" ht="12.75">
      <c r="A426" s="126"/>
      <c r="B426" s="126"/>
      <c r="C426" s="126"/>
      <c r="D426" s="126"/>
      <c r="E426" s="126"/>
      <c r="F426" s="126"/>
      <c r="G426" s="129"/>
      <c r="H426" s="129"/>
      <c r="I426" s="129"/>
      <c r="J426" s="129"/>
      <c r="K426" s="127"/>
      <c r="L426" s="127"/>
      <c r="M426" s="127"/>
      <c r="N426" s="127"/>
    </row>
    <row r="427" spans="1:14" ht="12.75">
      <c r="A427" s="126"/>
      <c r="B427" s="126"/>
      <c r="C427" s="126"/>
      <c r="D427" s="126"/>
      <c r="E427" s="126"/>
      <c r="F427" s="126"/>
      <c r="G427" s="129"/>
      <c r="H427" s="129"/>
      <c r="I427" s="129"/>
      <c r="J427" s="129"/>
      <c r="K427" s="127"/>
      <c r="L427" s="127"/>
      <c r="M427" s="127"/>
      <c r="N427" s="127"/>
    </row>
    <row r="428" spans="1:14" ht="12.75">
      <c r="A428" s="126"/>
      <c r="B428" s="126"/>
      <c r="C428" s="126"/>
      <c r="D428" s="126"/>
      <c r="E428" s="126"/>
      <c r="F428" s="126"/>
      <c r="G428" s="129"/>
      <c r="H428" s="129"/>
      <c r="I428" s="129"/>
      <c r="J428" s="129"/>
      <c r="K428" s="127"/>
      <c r="L428" s="127"/>
      <c r="M428" s="127"/>
      <c r="N428" s="127"/>
    </row>
    <row r="429" spans="1:14" ht="12.75">
      <c r="A429" s="126"/>
      <c r="B429" s="126"/>
      <c r="C429" s="126"/>
      <c r="D429" s="126"/>
      <c r="E429" s="126"/>
      <c r="F429" s="126"/>
      <c r="G429" s="129"/>
      <c r="H429" s="129"/>
      <c r="I429" s="129"/>
      <c r="J429" s="129"/>
      <c r="K429" s="127"/>
      <c r="L429" s="127"/>
      <c r="M429" s="127"/>
      <c r="N429" s="127"/>
    </row>
    <row r="430" spans="1:14" ht="12.75">
      <c r="A430" s="126"/>
      <c r="B430" s="126"/>
      <c r="C430" s="126"/>
      <c r="D430" s="126"/>
      <c r="E430" s="126"/>
      <c r="F430" s="126"/>
      <c r="G430" s="129"/>
      <c r="H430" s="129"/>
      <c r="I430" s="129"/>
      <c r="J430" s="129"/>
      <c r="K430" s="127"/>
      <c r="L430" s="127"/>
      <c r="M430" s="127"/>
      <c r="N430" s="127"/>
    </row>
    <row r="431" spans="1:14" ht="12.75">
      <c r="A431" s="126"/>
      <c r="B431" s="125"/>
      <c r="C431" s="125"/>
      <c r="D431" s="125"/>
      <c r="E431" s="126"/>
      <c r="F431" s="126"/>
      <c r="G431" s="140"/>
      <c r="H431" s="140"/>
      <c r="I431" s="140"/>
      <c r="J431" s="140"/>
      <c r="K431" s="133"/>
      <c r="L431" s="133"/>
      <c r="M431" s="133"/>
      <c r="N431" s="133"/>
    </row>
    <row r="432" spans="1:14" ht="12.75">
      <c r="A432" s="125"/>
      <c r="B432" s="125"/>
      <c r="C432" s="125"/>
      <c r="D432" s="125"/>
      <c r="E432" s="126"/>
      <c r="F432" s="126"/>
      <c r="G432" s="126"/>
      <c r="H432" s="126"/>
      <c r="I432" s="126"/>
      <c r="J432" s="126"/>
      <c r="K432" s="128"/>
      <c r="L432" s="128"/>
      <c r="M432" s="128"/>
      <c r="N432" s="128"/>
    </row>
    <row r="433" spans="1:14" ht="12.75">
      <c r="A433" s="128"/>
      <c r="B433" s="126"/>
      <c r="C433" s="126"/>
      <c r="D433" s="126"/>
      <c r="E433" s="126"/>
      <c r="F433" s="126"/>
      <c r="G433" s="129"/>
      <c r="H433" s="129"/>
      <c r="I433" s="126"/>
      <c r="J433" s="126"/>
      <c r="K433" s="127"/>
      <c r="L433" s="127"/>
      <c r="M433" s="127"/>
      <c r="N433" s="127"/>
    </row>
    <row r="434" spans="1:14" ht="12.75">
      <c r="A434" s="128"/>
      <c r="B434" s="126"/>
      <c r="C434" s="126"/>
      <c r="D434" s="126"/>
      <c r="E434" s="126"/>
      <c r="F434" s="126"/>
      <c r="G434" s="129"/>
      <c r="H434" s="129"/>
      <c r="I434" s="126"/>
      <c r="J434" s="126"/>
      <c r="K434" s="127"/>
      <c r="L434" s="127"/>
      <c r="M434" s="127"/>
      <c r="N434" s="127"/>
    </row>
    <row r="435" spans="1:14" ht="16.5" customHeight="1">
      <c r="A435" s="128"/>
      <c r="B435" s="126"/>
      <c r="C435" s="126"/>
      <c r="D435" s="126"/>
      <c r="E435" s="126"/>
      <c r="F435" s="126"/>
      <c r="G435" s="129"/>
      <c r="H435" s="129"/>
      <c r="I435" s="126"/>
      <c r="J435" s="126"/>
      <c r="K435" s="127"/>
      <c r="L435" s="127"/>
      <c r="M435" s="127"/>
      <c r="N435" s="127"/>
    </row>
    <row r="436" spans="1:14" ht="12.75">
      <c r="A436" s="126"/>
      <c r="B436" s="126"/>
      <c r="C436" s="126"/>
      <c r="D436" s="126"/>
      <c r="E436" s="126"/>
      <c r="F436" s="126"/>
      <c r="G436" s="129"/>
      <c r="H436" s="129"/>
      <c r="I436" s="126"/>
      <c r="J436" s="126"/>
      <c r="K436" s="127"/>
      <c r="L436" s="127"/>
      <c r="M436" s="127"/>
      <c r="N436" s="127"/>
    </row>
    <row r="437" spans="1:14" ht="12.75">
      <c r="A437" s="139"/>
      <c r="B437" s="126"/>
      <c r="C437" s="126"/>
      <c r="D437" s="126"/>
      <c r="E437" s="126"/>
      <c r="F437" s="126"/>
      <c r="G437" s="129"/>
      <c r="H437" s="129"/>
      <c r="I437" s="126"/>
      <c r="J437" s="126"/>
      <c r="K437" s="127"/>
      <c r="L437" s="127"/>
      <c r="M437" s="127"/>
      <c r="N437" s="127"/>
    </row>
    <row r="438" spans="1:14" ht="12.75">
      <c r="A438" s="126"/>
      <c r="B438" s="126"/>
      <c r="C438" s="126"/>
      <c r="D438" s="126"/>
      <c r="E438" s="126"/>
      <c r="F438" s="126"/>
      <c r="G438" s="129"/>
      <c r="H438" s="129"/>
      <c r="I438" s="126"/>
      <c r="J438" s="126"/>
      <c r="K438" s="127"/>
      <c r="L438" s="127"/>
      <c r="M438" s="127"/>
      <c r="N438" s="127"/>
    </row>
    <row r="439" spans="1:14" ht="12.75">
      <c r="A439" s="126"/>
      <c r="B439" s="126"/>
      <c r="C439" s="126"/>
      <c r="D439" s="126"/>
      <c r="E439" s="126"/>
      <c r="F439" s="126"/>
      <c r="G439" s="129"/>
      <c r="H439" s="129"/>
      <c r="I439" s="126"/>
      <c r="J439" s="126"/>
      <c r="K439" s="127"/>
      <c r="L439" s="127"/>
      <c r="M439" s="127"/>
      <c r="N439" s="127"/>
    </row>
    <row r="440" spans="1:14" ht="12.75">
      <c r="A440" s="126"/>
      <c r="B440" s="126"/>
      <c r="C440" s="126"/>
      <c r="D440" s="126"/>
      <c r="E440" s="126"/>
      <c r="F440" s="126"/>
      <c r="G440" s="129"/>
      <c r="H440" s="129"/>
      <c r="I440" s="126"/>
      <c r="J440" s="126"/>
      <c r="K440" s="127"/>
      <c r="L440" s="127"/>
      <c r="M440" s="127"/>
      <c r="N440" s="127"/>
    </row>
    <row r="441" spans="1:14" ht="12.75">
      <c r="A441" s="126"/>
      <c r="B441" s="126"/>
      <c r="C441" s="126"/>
      <c r="D441" s="126"/>
      <c r="E441" s="126"/>
      <c r="F441" s="126"/>
      <c r="G441" s="129"/>
      <c r="H441" s="129"/>
      <c r="I441" s="126"/>
      <c r="J441" s="126"/>
      <c r="K441" s="127"/>
      <c r="L441" s="127"/>
      <c r="M441" s="127"/>
      <c r="N441" s="127"/>
    </row>
    <row r="442" spans="1:14" ht="12.75">
      <c r="A442" s="126"/>
      <c r="B442" s="126"/>
      <c r="C442" s="126"/>
      <c r="D442" s="126"/>
      <c r="E442" s="126"/>
      <c r="F442" s="126"/>
      <c r="G442" s="129"/>
      <c r="H442" s="129"/>
      <c r="I442" s="126"/>
      <c r="J442" s="126"/>
      <c r="K442" s="127"/>
      <c r="L442" s="127"/>
      <c r="M442" s="127"/>
      <c r="N442" s="127"/>
    </row>
    <row r="443" spans="1:14" ht="12.75">
      <c r="A443" s="126"/>
      <c r="B443" s="126"/>
      <c r="C443" s="126"/>
      <c r="D443" s="126"/>
      <c r="E443" s="126"/>
      <c r="F443" s="126"/>
      <c r="G443" s="129"/>
      <c r="H443" s="129"/>
      <c r="I443" s="126"/>
      <c r="J443" s="126"/>
      <c r="K443" s="127"/>
      <c r="L443" s="127"/>
      <c r="M443" s="127"/>
      <c r="N443" s="127"/>
    </row>
    <row r="444" spans="1:14" ht="12.75">
      <c r="A444" s="126"/>
      <c r="B444" s="126"/>
      <c r="C444" s="126"/>
      <c r="D444" s="126"/>
      <c r="E444" s="126"/>
      <c r="F444" s="126"/>
      <c r="G444" s="129"/>
      <c r="H444" s="129"/>
      <c r="I444" s="126"/>
      <c r="J444" s="126"/>
      <c r="K444" s="127"/>
      <c r="L444" s="127"/>
      <c r="M444" s="127"/>
      <c r="N444" s="127"/>
    </row>
    <row r="445" spans="1:14" ht="12.75">
      <c r="A445" s="126"/>
      <c r="B445" s="126"/>
      <c r="C445" s="126"/>
      <c r="D445" s="126"/>
      <c r="E445" s="126"/>
      <c r="F445" s="126"/>
      <c r="G445" s="129"/>
      <c r="H445" s="129"/>
      <c r="I445" s="126"/>
      <c r="J445" s="126"/>
      <c r="K445" s="127"/>
      <c r="L445" s="127"/>
      <c r="M445" s="127"/>
      <c r="N445" s="127"/>
    </row>
    <row r="446" spans="1:14" ht="12.75">
      <c r="A446" s="126"/>
      <c r="B446" s="125"/>
      <c r="C446" s="125"/>
      <c r="D446" s="125"/>
      <c r="E446" s="126"/>
      <c r="F446" s="126"/>
      <c r="G446" s="140"/>
      <c r="H446" s="140"/>
      <c r="I446" s="126"/>
      <c r="J446" s="126"/>
      <c r="K446" s="133"/>
      <c r="L446" s="133"/>
      <c r="M446" s="133"/>
      <c r="N446" s="133"/>
    </row>
    <row r="447" spans="1:14" ht="12.75">
      <c r="A447" s="125"/>
      <c r="B447" s="125"/>
      <c r="C447" s="125"/>
      <c r="D447" s="125"/>
      <c r="E447" s="126"/>
      <c r="F447" s="126"/>
      <c r="G447" s="126"/>
      <c r="H447" s="126"/>
      <c r="I447" s="126"/>
      <c r="J447" s="126"/>
      <c r="K447" s="128"/>
      <c r="L447" s="128"/>
      <c r="M447" s="128"/>
      <c r="N447" s="128"/>
    </row>
    <row r="448" spans="1:14" ht="12.75">
      <c r="A448" s="126"/>
      <c r="B448" s="126"/>
      <c r="C448" s="126"/>
      <c r="D448" s="126"/>
      <c r="E448" s="126"/>
      <c r="F448" s="126"/>
      <c r="G448" s="129"/>
      <c r="H448" s="129"/>
      <c r="I448" s="126"/>
      <c r="J448" s="126"/>
      <c r="K448" s="127"/>
      <c r="L448" s="127"/>
      <c r="M448" s="127"/>
      <c r="N448" s="127"/>
    </row>
    <row r="449" spans="1:14" ht="12.75">
      <c r="A449" s="126"/>
      <c r="B449" s="126"/>
      <c r="C449" s="126"/>
      <c r="D449" s="126"/>
      <c r="E449" s="126"/>
      <c r="F449" s="126"/>
      <c r="G449" s="129"/>
      <c r="H449" s="129"/>
      <c r="I449" s="126"/>
      <c r="J449" s="126"/>
      <c r="K449" s="127"/>
      <c r="L449" s="127"/>
      <c r="M449" s="127"/>
      <c r="N449" s="127"/>
    </row>
    <row r="450" spans="1:14" ht="12.75">
      <c r="A450" s="126"/>
      <c r="B450" s="126"/>
      <c r="C450" s="126"/>
      <c r="D450" s="126"/>
      <c r="E450" s="126"/>
      <c r="F450" s="126"/>
      <c r="G450" s="129"/>
      <c r="H450" s="129"/>
      <c r="I450" s="126"/>
      <c r="J450" s="126"/>
      <c r="K450" s="127"/>
      <c r="L450" s="127"/>
      <c r="M450" s="127"/>
      <c r="N450" s="127"/>
    </row>
    <row r="451" spans="1:14" ht="12.75">
      <c r="A451" s="126"/>
      <c r="B451" s="126"/>
      <c r="C451" s="126"/>
      <c r="D451" s="126"/>
      <c r="E451" s="126"/>
      <c r="F451" s="126"/>
      <c r="G451" s="129"/>
      <c r="H451" s="129"/>
      <c r="I451" s="126"/>
      <c r="J451" s="126"/>
      <c r="K451" s="127"/>
      <c r="L451" s="127"/>
      <c r="M451" s="127"/>
      <c r="N451" s="127"/>
    </row>
    <row r="452" spans="1:14" ht="12.75">
      <c r="A452" s="126"/>
      <c r="B452" s="126"/>
      <c r="C452" s="126"/>
      <c r="D452" s="126"/>
      <c r="E452" s="126"/>
      <c r="F452" s="126"/>
      <c r="G452" s="129"/>
      <c r="H452" s="129"/>
      <c r="I452" s="126"/>
      <c r="J452" s="126"/>
      <c r="K452" s="127"/>
      <c r="L452" s="127"/>
      <c r="M452" s="127"/>
      <c r="N452" s="127"/>
    </row>
    <row r="453" spans="1:14" ht="12.75">
      <c r="A453" s="126"/>
      <c r="B453" s="126"/>
      <c r="C453" s="126"/>
      <c r="D453" s="126"/>
      <c r="E453" s="126"/>
      <c r="F453" s="126"/>
      <c r="G453" s="129"/>
      <c r="H453" s="129"/>
      <c r="I453" s="126"/>
      <c r="J453" s="126"/>
      <c r="K453" s="127"/>
      <c r="L453" s="127"/>
      <c r="M453" s="127"/>
      <c r="N453" s="127"/>
    </row>
    <row r="454" spans="1:14" ht="12.75">
      <c r="A454" s="126"/>
      <c r="B454" s="126"/>
      <c r="C454" s="126"/>
      <c r="D454" s="126"/>
      <c r="E454" s="126"/>
      <c r="F454" s="126"/>
      <c r="G454" s="129"/>
      <c r="H454" s="129"/>
      <c r="I454" s="126"/>
      <c r="J454" s="126"/>
      <c r="K454" s="127"/>
      <c r="L454" s="127"/>
      <c r="M454" s="127"/>
      <c r="N454" s="127"/>
    </row>
    <row r="455" spans="1:14" ht="12.75">
      <c r="A455" s="126"/>
      <c r="B455" s="126"/>
      <c r="C455" s="126"/>
      <c r="D455" s="126"/>
      <c r="E455" s="126"/>
      <c r="F455" s="126"/>
      <c r="G455" s="129"/>
      <c r="H455" s="129"/>
      <c r="I455" s="126"/>
      <c r="J455" s="126"/>
      <c r="K455" s="127"/>
      <c r="L455" s="127"/>
      <c r="M455" s="127"/>
      <c r="N455" s="127"/>
    </row>
    <row r="456" spans="1:14" ht="12.75">
      <c r="A456" s="126"/>
      <c r="B456" s="125"/>
      <c r="C456" s="125"/>
      <c r="D456" s="125"/>
      <c r="E456" s="126"/>
      <c r="F456" s="126"/>
      <c r="G456" s="140"/>
      <c r="H456" s="140"/>
      <c r="I456" s="126"/>
      <c r="J456" s="126"/>
      <c r="K456" s="133"/>
      <c r="L456" s="133"/>
      <c r="M456" s="133"/>
      <c r="N456" s="133"/>
    </row>
    <row r="457" spans="1:14" ht="12.75">
      <c r="A457" s="126"/>
      <c r="B457" s="125"/>
      <c r="C457" s="125"/>
      <c r="D457" s="125"/>
      <c r="E457" s="126"/>
      <c r="F457" s="126"/>
      <c r="G457" s="140"/>
      <c r="H457" s="140"/>
      <c r="I457" s="126"/>
      <c r="J457" s="126"/>
      <c r="K457" s="133"/>
      <c r="L457" s="133"/>
      <c r="M457" s="133"/>
      <c r="N457" s="133"/>
    </row>
    <row r="458" spans="1:14" ht="12.75">
      <c r="A458" s="126"/>
      <c r="B458" s="125"/>
      <c r="C458" s="125"/>
      <c r="D458" s="125"/>
      <c r="E458" s="126"/>
      <c r="F458" s="126"/>
      <c r="G458" s="140"/>
      <c r="H458" s="140"/>
      <c r="I458" s="126"/>
      <c r="J458" s="126"/>
      <c r="K458" s="133"/>
      <c r="L458" s="133"/>
      <c r="M458" s="133"/>
      <c r="N458" s="133"/>
    </row>
    <row r="459" spans="1:14" ht="12.75">
      <c r="A459" s="126"/>
      <c r="B459" s="125"/>
      <c r="C459" s="125"/>
      <c r="D459" s="125"/>
      <c r="E459" s="126"/>
      <c r="F459" s="126"/>
      <c r="G459" s="140"/>
      <c r="H459" s="140"/>
      <c r="I459" s="126"/>
      <c r="J459" s="126"/>
      <c r="K459" s="133"/>
      <c r="L459" s="133"/>
      <c r="M459" s="133"/>
      <c r="N459" s="133"/>
    </row>
    <row r="460" spans="1:14" ht="12.75">
      <c r="A460" s="125"/>
      <c r="B460" s="125"/>
      <c r="C460" s="125"/>
      <c r="D460" s="125"/>
      <c r="E460" s="126"/>
      <c r="F460" s="126"/>
      <c r="G460" s="126"/>
      <c r="H460" s="126"/>
      <c r="I460" s="126"/>
      <c r="J460" s="126"/>
      <c r="K460" s="128"/>
      <c r="L460" s="128"/>
      <c r="M460" s="128"/>
      <c r="N460" s="128"/>
    </row>
    <row r="461" spans="1:14" ht="12.75">
      <c r="A461" s="126"/>
      <c r="B461" s="126"/>
      <c r="C461" s="126"/>
      <c r="D461" s="126"/>
      <c r="E461" s="126"/>
      <c r="F461" s="126"/>
      <c r="G461" s="129"/>
      <c r="H461" s="129"/>
      <c r="I461" s="126"/>
      <c r="J461" s="126"/>
      <c r="K461" s="127"/>
      <c r="L461" s="127"/>
      <c r="M461" s="127"/>
      <c r="N461" s="127"/>
    </row>
    <row r="462" spans="1:14" ht="12.75">
      <c r="A462" s="126"/>
      <c r="B462" s="126"/>
      <c r="C462" s="126"/>
      <c r="D462" s="126"/>
      <c r="E462" s="126"/>
      <c r="F462" s="126"/>
      <c r="G462" s="129"/>
      <c r="H462" s="129"/>
      <c r="I462" s="126"/>
      <c r="J462" s="126"/>
      <c r="K462" s="127"/>
      <c r="L462" s="127"/>
      <c r="M462" s="127"/>
      <c r="N462" s="127"/>
    </row>
    <row r="463" spans="1:14" ht="12.75">
      <c r="A463" s="126"/>
      <c r="B463" s="126"/>
      <c r="C463" s="126"/>
      <c r="D463" s="126"/>
      <c r="E463" s="126"/>
      <c r="F463" s="126"/>
      <c r="G463" s="129"/>
      <c r="H463" s="129"/>
      <c r="I463" s="126"/>
      <c r="J463" s="126"/>
      <c r="K463" s="127"/>
      <c r="L463" s="127"/>
      <c r="M463" s="127"/>
      <c r="N463" s="127"/>
    </row>
    <row r="464" spans="1:14" ht="12.75">
      <c r="A464" s="126"/>
      <c r="B464" s="125"/>
      <c r="C464" s="125"/>
      <c r="D464" s="125"/>
      <c r="E464" s="126"/>
      <c r="F464" s="126"/>
      <c r="G464" s="140"/>
      <c r="H464" s="140"/>
      <c r="I464" s="126"/>
      <c r="J464" s="126"/>
      <c r="K464" s="133"/>
      <c r="L464" s="133"/>
      <c r="M464" s="133"/>
      <c r="N464" s="133"/>
    </row>
    <row r="465" spans="1:14" ht="12.75">
      <c r="A465" s="125"/>
      <c r="B465" s="125"/>
      <c r="C465" s="125"/>
      <c r="D465" s="125"/>
      <c r="E465" s="126"/>
      <c r="F465" s="126"/>
      <c r="G465" s="126"/>
      <c r="H465" s="126"/>
      <c r="I465" s="126"/>
      <c r="J465" s="126"/>
      <c r="K465" s="128"/>
      <c r="L465" s="128"/>
      <c r="M465" s="128"/>
      <c r="N465" s="128"/>
    </row>
    <row r="466" spans="1:14" ht="12.75">
      <c r="A466" s="126"/>
      <c r="B466" s="126"/>
      <c r="C466" s="126"/>
      <c r="D466" s="126"/>
      <c r="E466" s="129"/>
      <c r="F466" s="129"/>
      <c r="G466" s="129"/>
      <c r="H466" s="129"/>
      <c r="I466" s="126"/>
      <c r="J466" s="126"/>
      <c r="K466" s="127"/>
      <c r="L466" s="127"/>
      <c r="M466" s="127"/>
      <c r="N466" s="127"/>
    </row>
    <row r="467" spans="1:14" ht="12.75">
      <c r="A467" s="126"/>
      <c r="B467" s="126"/>
      <c r="C467" s="126"/>
      <c r="D467" s="126"/>
      <c r="E467" s="129"/>
      <c r="F467" s="129"/>
      <c r="G467" s="129"/>
      <c r="H467" s="129"/>
      <c r="I467" s="126"/>
      <c r="J467" s="126"/>
      <c r="K467" s="127"/>
      <c r="L467" s="127"/>
      <c r="M467" s="127"/>
      <c r="N467" s="127"/>
    </row>
    <row r="468" spans="1:14" ht="12.75">
      <c r="A468" s="126"/>
      <c r="B468" s="126"/>
      <c r="C468" s="126"/>
      <c r="D468" s="126"/>
      <c r="E468" s="129"/>
      <c r="F468" s="129"/>
      <c r="G468" s="129"/>
      <c r="H468" s="129"/>
      <c r="I468" s="126"/>
      <c r="J468" s="126"/>
      <c r="K468" s="127"/>
      <c r="L468" s="127"/>
      <c r="M468" s="127"/>
      <c r="N468" s="127"/>
    </row>
    <row r="469" spans="1:14" ht="12.75">
      <c r="A469" s="126"/>
      <c r="B469" s="126"/>
      <c r="C469" s="126"/>
      <c r="D469" s="126"/>
      <c r="E469" s="129"/>
      <c r="F469" s="129"/>
      <c r="G469" s="129"/>
      <c r="H469" s="129"/>
      <c r="I469" s="126"/>
      <c r="J469" s="126"/>
      <c r="K469" s="127"/>
      <c r="L469" s="127"/>
      <c r="M469" s="127"/>
      <c r="N469" s="127"/>
    </row>
    <row r="470" spans="1:14" ht="12.75">
      <c r="A470" s="126"/>
      <c r="B470" s="125"/>
      <c r="C470" s="125"/>
      <c r="D470" s="125"/>
      <c r="E470" s="140"/>
      <c r="F470" s="140"/>
      <c r="G470" s="140"/>
      <c r="H470" s="140"/>
      <c r="I470" s="126"/>
      <c r="J470" s="126"/>
      <c r="K470" s="133"/>
      <c r="L470" s="133"/>
      <c r="M470" s="133"/>
      <c r="N470" s="133"/>
    </row>
    <row r="471" spans="1:14" ht="12.75">
      <c r="A471" s="125"/>
      <c r="B471" s="125"/>
      <c r="C471" s="125"/>
      <c r="D471" s="125"/>
      <c r="E471" s="126"/>
      <c r="F471" s="126"/>
      <c r="G471" s="126"/>
      <c r="H471" s="126"/>
      <c r="I471" s="126"/>
      <c r="J471" s="126"/>
      <c r="K471" s="128"/>
      <c r="L471" s="128"/>
      <c r="M471" s="128"/>
      <c r="N471" s="128"/>
    </row>
    <row r="472" spans="1:14" ht="12.75">
      <c r="A472" s="126"/>
      <c r="B472" s="126"/>
      <c r="C472" s="126"/>
      <c r="D472" s="126"/>
      <c r="E472" s="126"/>
      <c r="F472" s="126"/>
      <c r="G472" s="126"/>
      <c r="H472" s="126"/>
      <c r="I472" s="126"/>
      <c r="J472" s="126"/>
      <c r="K472" s="127"/>
      <c r="L472" s="127"/>
      <c r="M472" s="127"/>
      <c r="N472" s="127"/>
    </row>
    <row r="473" spans="1:14" ht="12.75">
      <c r="A473" s="126"/>
      <c r="B473" s="126"/>
      <c r="C473" s="126"/>
      <c r="D473" s="126"/>
      <c r="E473" s="126"/>
      <c r="F473" s="126"/>
      <c r="G473" s="126"/>
      <c r="H473" s="126"/>
      <c r="I473" s="126"/>
      <c r="J473" s="126"/>
      <c r="K473" s="127"/>
      <c r="L473" s="127"/>
      <c r="M473" s="127"/>
      <c r="N473" s="127"/>
    </row>
    <row r="474" spans="1:14" ht="12.75">
      <c r="A474" s="126"/>
      <c r="B474" s="126"/>
      <c r="C474" s="126"/>
      <c r="D474" s="126"/>
      <c r="E474" s="126"/>
      <c r="F474" s="126"/>
      <c r="G474" s="126"/>
      <c r="H474" s="126"/>
      <c r="I474" s="126"/>
      <c r="J474" s="126"/>
      <c r="K474" s="127"/>
      <c r="L474" s="127"/>
      <c r="M474" s="127"/>
      <c r="N474" s="127"/>
    </row>
    <row r="475" spans="1:14" ht="12.75">
      <c r="A475" s="125"/>
      <c r="B475" s="126"/>
      <c r="C475" s="126"/>
      <c r="D475" s="126"/>
      <c r="E475" s="126"/>
      <c r="F475" s="126"/>
      <c r="G475" s="126"/>
      <c r="H475" s="126"/>
      <c r="I475" s="126"/>
      <c r="J475" s="126"/>
      <c r="K475" s="127"/>
      <c r="L475" s="127"/>
      <c r="M475" s="127"/>
      <c r="N475" s="127"/>
    </row>
    <row r="476" spans="1:14" ht="12.75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7"/>
      <c r="L476" s="127"/>
      <c r="M476" s="127"/>
      <c r="N476" s="127"/>
    </row>
    <row r="477" spans="1:14" ht="12.75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7"/>
      <c r="L477" s="127"/>
      <c r="M477" s="127"/>
      <c r="N477" s="127"/>
    </row>
    <row r="478" spans="1:14" ht="12.75">
      <c r="A478" s="126"/>
      <c r="B478" s="126"/>
      <c r="C478" s="126"/>
      <c r="D478" s="126"/>
      <c r="E478" s="126"/>
      <c r="F478" s="126"/>
      <c r="G478" s="126"/>
      <c r="H478" s="126"/>
      <c r="I478" s="126"/>
      <c r="J478" s="126"/>
      <c r="K478" s="127"/>
      <c r="L478" s="127"/>
      <c r="M478" s="127"/>
      <c r="N478" s="127"/>
    </row>
    <row r="479" spans="1:14" ht="12.75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7"/>
      <c r="L479" s="127"/>
      <c r="M479" s="127"/>
      <c r="N479" s="127"/>
    </row>
    <row r="480" spans="1:14" ht="12.75">
      <c r="A480" s="126"/>
      <c r="B480" s="125"/>
      <c r="C480" s="125"/>
      <c r="D480" s="125"/>
      <c r="E480" s="126"/>
      <c r="F480" s="126"/>
      <c r="G480" s="126"/>
      <c r="H480" s="126"/>
      <c r="I480" s="126"/>
      <c r="J480" s="126"/>
      <c r="K480" s="133"/>
      <c r="L480" s="133"/>
      <c r="M480" s="133"/>
      <c r="N480" s="133"/>
    </row>
    <row r="481" spans="1:14" ht="12.75">
      <c r="A481" s="125"/>
      <c r="B481" s="125"/>
      <c r="C481" s="125"/>
      <c r="D481" s="125"/>
      <c r="E481" s="126"/>
      <c r="F481" s="126"/>
      <c r="G481" s="126"/>
      <c r="H481" s="126"/>
      <c r="I481" s="126"/>
      <c r="J481" s="126"/>
      <c r="K481" s="128"/>
      <c r="L481" s="128"/>
      <c r="M481" s="128"/>
      <c r="N481" s="128"/>
    </row>
    <row r="482" spans="1:14" ht="12.75">
      <c r="A482" s="126"/>
      <c r="B482" s="126"/>
      <c r="C482" s="126"/>
      <c r="D482" s="126"/>
      <c r="E482" s="129"/>
      <c r="F482" s="129"/>
      <c r="G482" s="126"/>
      <c r="H482" s="126"/>
      <c r="I482" s="126"/>
      <c r="J482" s="126"/>
      <c r="K482" s="127"/>
      <c r="L482" s="127"/>
      <c r="M482" s="127"/>
      <c r="N482" s="127"/>
    </row>
    <row r="483" spans="1:14" ht="12.75">
      <c r="A483" s="126"/>
      <c r="B483" s="126"/>
      <c r="C483" s="126"/>
      <c r="D483" s="126"/>
      <c r="E483" s="129"/>
      <c r="F483" s="129"/>
      <c r="G483" s="126"/>
      <c r="H483" s="126"/>
      <c r="I483" s="126"/>
      <c r="J483" s="126"/>
      <c r="K483" s="127"/>
      <c r="L483" s="127"/>
      <c r="M483" s="127"/>
      <c r="N483" s="127"/>
    </row>
    <row r="484" spans="1:14" ht="12.75">
      <c r="A484" s="126"/>
      <c r="B484" s="125"/>
      <c r="C484" s="125"/>
      <c r="D484" s="125"/>
      <c r="E484" s="140"/>
      <c r="F484" s="140"/>
      <c r="G484" s="126"/>
      <c r="H484" s="126"/>
      <c r="I484" s="126"/>
      <c r="J484" s="126"/>
      <c r="K484" s="133"/>
      <c r="L484" s="133"/>
      <c r="M484" s="133"/>
      <c r="N484" s="133"/>
    </row>
    <row r="485" spans="1:14" ht="12.75">
      <c r="A485" s="125"/>
      <c r="B485" s="125"/>
      <c r="C485" s="125"/>
      <c r="D485" s="125"/>
      <c r="E485" s="126"/>
      <c r="F485" s="126"/>
      <c r="G485" s="126"/>
      <c r="H485" s="126"/>
      <c r="I485" s="126"/>
      <c r="J485" s="141"/>
      <c r="K485" s="128"/>
      <c r="L485" s="128"/>
      <c r="M485" s="128"/>
      <c r="N485" s="128"/>
    </row>
    <row r="486" spans="1:14" ht="12.75">
      <c r="A486" s="136"/>
      <c r="B486" s="126"/>
      <c r="C486" s="126"/>
      <c r="D486" s="126"/>
      <c r="E486" s="141"/>
      <c r="F486" s="141"/>
      <c r="G486" s="141"/>
      <c r="H486" s="141"/>
      <c r="I486" s="141"/>
      <c r="J486" s="141"/>
      <c r="K486" s="128"/>
      <c r="L486" s="128"/>
      <c r="M486" s="128"/>
      <c r="N486" s="128"/>
    </row>
    <row r="487" spans="1:14" ht="12.75">
      <c r="A487" s="126"/>
      <c r="B487" s="126"/>
      <c r="C487" s="126"/>
      <c r="D487" s="126"/>
      <c r="E487" s="141"/>
      <c r="F487" s="141"/>
      <c r="G487" s="141"/>
      <c r="H487" s="141"/>
      <c r="I487" s="141"/>
      <c r="J487" s="141"/>
      <c r="K487" s="128"/>
      <c r="L487" s="128"/>
      <c r="M487" s="128"/>
      <c r="N487" s="128"/>
    </row>
    <row r="488" spans="1:14" ht="12.75">
      <c r="A488" s="125"/>
      <c r="B488" s="125"/>
      <c r="C488" s="125"/>
      <c r="D488" s="125"/>
      <c r="E488" s="141"/>
      <c r="F488" s="141"/>
      <c r="G488" s="141"/>
      <c r="H488" s="141"/>
      <c r="I488" s="141"/>
      <c r="J488" s="141"/>
      <c r="K488" s="128"/>
      <c r="L488" s="128"/>
      <c r="M488" s="128"/>
      <c r="N488" s="128"/>
    </row>
    <row r="489" spans="1:14" ht="12.75">
      <c r="A489" s="125"/>
      <c r="B489" s="125"/>
      <c r="C489" s="125"/>
      <c r="D489" s="125"/>
      <c r="E489" s="126"/>
      <c r="F489" s="126"/>
      <c r="G489" s="126"/>
      <c r="H489" s="126"/>
      <c r="I489" s="126"/>
      <c r="J489" s="126"/>
      <c r="K489" s="128"/>
      <c r="L489" s="128"/>
      <c r="M489" s="128"/>
      <c r="N489" s="128"/>
    </row>
    <row r="490" spans="1:14" ht="12.75">
      <c r="A490" s="126"/>
      <c r="B490" s="126"/>
      <c r="C490" s="126"/>
      <c r="D490" s="126"/>
      <c r="E490" s="129"/>
      <c r="F490" s="129"/>
      <c r="G490" s="126"/>
      <c r="H490" s="126"/>
      <c r="I490" s="126"/>
      <c r="J490" s="126"/>
      <c r="K490" s="127"/>
      <c r="L490" s="127"/>
      <c r="M490" s="127"/>
      <c r="N490" s="127"/>
    </row>
    <row r="491" spans="1:14" ht="12.75">
      <c r="A491" s="126"/>
      <c r="B491" s="128"/>
      <c r="C491" s="128"/>
      <c r="D491" s="128"/>
      <c r="E491" s="129"/>
      <c r="F491" s="129"/>
      <c r="G491" s="126"/>
      <c r="H491" s="126"/>
      <c r="I491" s="126"/>
      <c r="J491" s="126"/>
      <c r="K491" s="127"/>
      <c r="L491" s="127"/>
      <c r="M491" s="127"/>
      <c r="N491" s="127"/>
    </row>
    <row r="492" spans="1:14" ht="12.75">
      <c r="A492" s="126"/>
      <c r="B492" s="142"/>
      <c r="C492" s="142"/>
      <c r="D492" s="142"/>
      <c r="E492" s="140"/>
      <c r="F492" s="140"/>
      <c r="G492" s="126"/>
      <c r="H492" s="126"/>
      <c r="I492" s="126"/>
      <c r="J492" s="126"/>
      <c r="K492" s="133"/>
      <c r="L492" s="133"/>
      <c r="M492" s="133"/>
      <c r="N492" s="133"/>
    </row>
    <row r="493" spans="1:14" ht="12.75">
      <c r="A493" s="126"/>
      <c r="B493" s="142"/>
      <c r="C493" s="142"/>
      <c r="D493" s="142"/>
      <c r="E493" s="140"/>
      <c r="F493" s="140"/>
      <c r="G493" s="126"/>
      <c r="H493" s="126"/>
      <c r="I493" s="126"/>
      <c r="J493" s="126"/>
      <c r="K493" s="133"/>
      <c r="L493" s="133"/>
      <c r="M493" s="133"/>
      <c r="N493" s="133"/>
    </row>
    <row r="494" spans="1:14" ht="12.75">
      <c r="A494" s="126"/>
      <c r="B494" s="142"/>
      <c r="C494" s="142"/>
      <c r="D494" s="142"/>
      <c r="E494" s="140"/>
      <c r="F494" s="140"/>
      <c r="G494" s="126"/>
      <c r="H494" s="126"/>
      <c r="I494" s="126"/>
      <c r="J494" s="126"/>
      <c r="K494" s="133"/>
      <c r="L494" s="133"/>
      <c r="M494" s="133"/>
      <c r="N494" s="133"/>
    </row>
    <row r="495" spans="1:14" ht="12.75">
      <c r="A495" s="126"/>
      <c r="B495" s="142"/>
      <c r="C495" s="142"/>
      <c r="D495" s="142"/>
      <c r="E495" s="140"/>
      <c r="F495" s="140"/>
      <c r="G495" s="126"/>
      <c r="H495" s="126"/>
      <c r="I495" s="126"/>
      <c r="J495" s="126"/>
      <c r="K495" s="133"/>
      <c r="L495" s="133"/>
      <c r="M495" s="133"/>
      <c r="N495" s="133"/>
    </row>
    <row r="496" spans="1:14" ht="12.75">
      <c r="A496" s="125"/>
      <c r="B496" s="125"/>
      <c r="C496" s="125"/>
      <c r="D496" s="125"/>
      <c r="E496" s="126"/>
      <c r="F496" s="126"/>
      <c r="G496" s="126"/>
      <c r="H496" s="126"/>
      <c r="I496" s="126"/>
      <c r="J496" s="126"/>
      <c r="K496" s="128"/>
      <c r="L496" s="128"/>
      <c r="M496" s="128"/>
      <c r="N496" s="128"/>
    </row>
    <row r="497" spans="1:14" ht="12.75">
      <c r="A497" s="126"/>
      <c r="B497" s="126"/>
      <c r="C497" s="126"/>
      <c r="D497" s="126"/>
      <c r="E497" s="129"/>
      <c r="F497" s="129"/>
      <c r="G497" s="129"/>
      <c r="H497" s="129"/>
      <c r="I497" s="126"/>
      <c r="J497" s="126"/>
      <c r="K497" s="127"/>
      <c r="L497" s="127"/>
      <c r="M497" s="127"/>
      <c r="N497" s="127"/>
    </row>
    <row r="498" spans="1:14" ht="12.75">
      <c r="A498" s="126"/>
      <c r="B498" s="126"/>
      <c r="C498" s="126"/>
      <c r="D498" s="126"/>
      <c r="E498" s="129"/>
      <c r="F498" s="129"/>
      <c r="G498" s="129"/>
      <c r="H498" s="129"/>
      <c r="I498" s="126"/>
      <c r="J498" s="126"/>
      <c r="K498" s="127"/>
      <c r="L498" s="127"/>
      <c r="M498" s="127"/>
      <c r="N498" s="127"/>
    </row>
    <row r="499" spans="1:14" ht="12.75">
      <c r="A499" s="126"/>
      <c r="B499" s="126"/>
      <c r="C499" s="126"/>
      <c r="D499" s="126"/>
      <c r="E499" s="129"/>
      <c r="F499" s="129"/>
      <c r="G499" s="129"/>
      <c r="H499" s="129"/>
      <c r="I499" s="126"/>
      <c r="J499" s="126"/>
      <c r="K499" s="127"/>
      <c r="L499" s="127"/>
      <c r="M499" s="127"/>
      <c r="N499" s="127"/>
    </row>
    <row r="500" spans="1:14" ht="12.75">
      <c r="A500" s="128"/>
      <c r="B500" s="126"/>
      <c r="C500" s="126"/>
      <c r="D500" s="126"/>
      <c r="E500" s="129"/>
      <c r="F500" s="127"/>
      <c r="G500" s="127"/>
      <c r="H500" s="127"/>
      <c r="I500" s="128"/>
      <c r="J500" s="128"/>
      <c r="K500" s="127"/>
      <c r="L500" s="127"/>
      <c r="M500" s="127"/>
      <c r="N500" s="127"/>
    </row>
    <row r="501" spans="1:14" ht="12.75">
      <c r="A501" s="128"/>
      <c r="B501" s="128"/>
      <c r="C501" s="128"/>
      <c r="D501" s="128"/>
      <c r="E501" s="127"/>
      <c r="F501" s="127"/>
      <c r="G501" s="127"/>
      <c r="H501" s="127"/>
      <c r="I501" s="128"/>
      <c r="J501" s="128"/>
      <c r="K501" s="127"/>
      <c r="L501" s="127"/>
      <c r="M501" s="127"/>
      <c r="N501" s="127"/>
    </row>
    <row r="502" spans="1:14" ht="12.75">
      <c r="A502" s="128"/>
      <c r="B502" s="142"/>
      <c r="C502" s="142"/>
      <c r="D502" s="142"/>
      <c r="E502" s="133"/>
      <c r="F502" s="133"/>
      <c r="G502" s="133"/>
      <c r="H502" s="133"/>
      <c r="I502" s="128"/>
      <c r="J502" s="128"/>
      <c r="K502" s="133"/>
      <c r="L502" s="133"/>
      <c r="M502" s="133"/>
      <c r="N502" s="133"/>
    </row>
    <row r="503" spans="1:14" ht="12.75">
      <c r="A503" s="128"/>
      <c r="B503" s="142"/>
      <c r="C503" s="142"/>
      <c r="D503" s="142"/>
      <c r="E503" s="128"/>
      <c r="F503" s="128"/>
      <c r="G503" s="128"/>
      <c r="H503" s="128"/>
      <c r="I503" s="128"/>
      <c r="J503" s="128"/>
      <c r="K503" s="142"/>
      <c r="L503" s="142"/>
      <c r="M503" s="142"/>
      <c r="N503" s="142"/>
    </row>
    <row r="504" spans="1:14" ht="12.75">
      <c r="A504" s="128"/>
      <c r="B504" s="128"/>
      <c r="C504" s="128"/>
      <c r="D504" s="128"/>
      <c r="E504" s="128"/>
      <c r="F504" s="128"/>
      <c r="G504" s="128"/>
      <c r="H504" s="128"/>
      <c r="I504" s="128"/>
      <c r="J504" s="128"/>
      <c r="K504" s="128"/>
      <c r="L504" s="128"/>
      <c r="M504" s="128"/>
      <c r="N504" s="128"/>
    </row>
    <row r="505" spans="1:14" ht="25.5" customHeight="1">
      <c r="A505" s="128"/>
      <c r="B505" s="128"/>
      <c r="C505" s="128"/>
      <c r="D505" s="128"/>
      <c r="E505" s="128"/>
      <c r="F505" s="502"/>
      <c r="G505" s="502"/>
      <c r="H505" s="128"/>
      <c r="I505" s="128"/>
      <c r="J505" s="503"/>
      <c r="K505" s="503"/>
      <c r="L505" s="128"/>
      <c r="M505" s="128"/>
      <c r="N505" s="128"/>
    </row>
    <row r="506" spans="1:14" ht="12.75">
      <c r="A506" s="128"/>
      <c r="B506" s="128"/>
      <c r="C506" s="128"/>
      <c r="D506" s="128"/>
      <c r="E506" s="128"/>
      <c r="F506" s="128"/>
      <c r="G506" s="128"/>
      <c r="H506" s="128"/>
      <c r="I506" s="128"/>
      <c r="J506" s="128"/>
      <c r="K506" s="128"/>
      <c r="L506" s="128"/>
      <c r="M506" s="128"/>
      <c r="N506" s="128"/>
    </row>
    <row r="507" spans="1:14" ht="12.75">
      <c r="A507" s="128"/>
      <c r="B507" s="128"/>
      <c r="C507" s="128"/>
      <c r="D507" s="128"/>
      <c r="E507" s="128"/>
      <c r="F507" s="128"/>
      <c r="G507" s="128"/>
      <c r="H507" s="128"/>
      <c r="I507" s="128"/>
      <c r="J507" s="128"/>
      <c r="K507" s="128"/>
      <c r="L507" s="128"/>
      <c r="M507" s="128"/>
      <c r="N507" s="128"/>
    </row>
    <row r="508" spans="1:14" ht="12.75">
      <c r="A508" s="128"/>
      <c r="B508" s="128"/>
      <c r="C508" s="128"/>
      <c r="D508" s="128"/>
      <c r="E508" s="128"/>
      <c r="F508" s="128"/>
      <c r="G508" s="128"/>
      <c r="H508" s="128"/>
      <c r="I508" s="128"/>
      <c r="J508" s="128"/>
      <c r="K508" s="128"/>
      <c r="L508" s="128"/>
      <c r="M508" s="128"/>
      <c r="N508" s="128"/>
    </row>
    <row r="509" spans="1:14" ht="12.75">
      <c r="A509" s="128"/>
      <c r="B509" s="128"/>
      <c r="C509" s="128"/>
      <c r="D509" s="128"/>
      <c r="E509" s="128"/>
      <c r="F509" s="128"/>
      <c r="G509" s="128"/>
      <c r="H509" s="128"/>
      <c r="I509" s="128"/>
      <c r="J509" s="128"/>
      <c r="K509" s="128"/>
      <c r="L509" s="128"/>
      <c r="M509" s="128"/>
      <c r="N509" s="128"/>
    </row>
    <row r="510" spans="1:14" ht="12.75">
      <c r="A510" s="128"/>
      <c r="B510" s="128"/>
      <c r="C510" s="128"/>
      <c r="D510" s="128"/>
      <c r="E510" s="128"/>
      <c r="F510" s="128"/>
      <c r="G510" s="128"/>
      <c r="H510" s="128"/>
      <c r="I510" s="128"/>
      <c r="J510" s="128"/>
      <c r="K510" s="128"/>
      <c r="L510" s="128"/>
      <c r="M510" s="128"/>
      <c r="N510" s="128"/>
    </row>
    <row r="511" spans="1:14" ht="12.75">
      <c r="A511" s="128"/>
      <c r="B511" s="128"/>
      <c r="C511" s="128"/>
      <c r="D511" s="128"/>
      <c r="E511" s="128"/>
      <c r="F511" s="128"/>
      <c r="G511" s="128"/>
      <c r="H511" s="128"/>
      <c r="I511" s="128"/>
      <c r="J511" s="128"/>
      <c r="K511" s="128"/>
      <c r="L511" s="128"/>
      <c r="M511" s="128"/>
      <c r="N511" s="128"/>
    </row>
    <row r="512" spans="1:14" ht="12.75">
      <c r="A512" s="128"/>
      <c r="B512" s="128"/>
      <c r="C512" s="128"/>
      <c r="D512" s="128"/>
      <c r="E512" s="128"/>
      <c r="F512" s="128"/>
      <c r="G512" s="128"/>
      <c r="H512" s="128"/>
      <c r="I512" s="128"/>
      <c r="J512" s="128"/>
      <c r="K512" s="128"/>
      <c r="L512" s="128"/>
      <c r="M512" s="128"/>
      <c r="N512" s="128"/>
    </row>
    <row r="513" ht="12.75">
      <c r="A513" s="128"/>
    </row>
    <row r="514" ht="12.75">
      <c r="A514" s="128"/>
    </row>
    <row r="515" ht="12.75">
      <c r="A515" s="128"/>
    </row>
    <row r="516" ht="12.75">
      <c r="A516" s="128"/>
    </row>
    <row r="517" ht="12.75">
      <c r="A517" s="128"/>
    </row>
    <row r="518" ht="12.75">
      <c r="A518" s="128"/>
    </row>
    <row r="519" ht="12.75">
      <c r="A519" s="128"/>
    </row>
    <row r="520" ht="12.75">
      <c r="A520" s="128"/>
    </row>
    <row r="521" ht="12.75">
      <c r="A521" s="128"/>
    </row>
    <row r="522" ht="12.75">
      <c r="A522" s="128"/>
    </row>
    <row r="523" ht="12.75">
      <c r="A523" s="128"/>
    </row>
    <row r="524" ht="12.75">
      <c r="A524" s="128"/>
    </row>
    <row r="525" ht="12.75">
      <c r="A525" s="128"/>
    </row>
    <row r="526" ht="12.75">
      <c r="A526" s="128"/>
    </row>
    <row r="527" ht="12.75">
      <c r="A527" s="128"/>
    </row>
    <row r="528" ht="12.75">
      <c r="A528" s="128"/>
    </row>
    <row r="529" ht="12.75">
      <c r="A529" s="128"/>
    </row>
    <row r="530" ht="12.75">
      <c r="A530" s="128"/>
    </row>
    <row r="531" ht="12.75">
      <c r="A531" s="128"/>
    </row>
    <row r="532" ht="12.75">
      <c r="A532" s="128"/>
    </row>
    <row r="533" ht="12.75">
      <c r="A533" s="128"/>
    </row>
    <row r="534" ht="12.75">
      <c r="A534" s="128"/>
    </row>
    <row r="535" ht="12.75">
      <c r="A535" s="128"/>
    </row>
    <row r="536" ht="12.75">
      <c r="A536" s="128"/>
    </row>
    <row r="537" ht="12.75">
      <c r="A537" s="128"/>
    </row>
    <row r="538" ht="12.75">
      <c r="A538" s="128"/>
    </row>
  </sheetData>
  <sheetProtection/>
  <mergeCells count="11">
    <mergeCell ref="A39:L39"/>
    <mergeCell ref="B4:D4"/>
    <mergeCell ref="F505:G505"/>
    <mergeCell ref="J505:K505"/>
    <mergeCell ref="A1:N1"/>
    <mergeCell ref="M2:N2"/>
    <mergeCell ref="B3:D3"/>
    <mergeCell ref="E3:F3"/>
    <mergeCell ref="G3:H3"/>
    <mergeCell ref="I3:J3"/>
    <mergeCell ref="K3:N3"/>
  </mergeCells>
  <printOptions/>
  <pageMargins left="0.7" right="0.18" top="0.34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9">
      <selection activeCell="D32" sqref="D32:D33"/>
    </sheetView>
  </sheetViews>
  <sheetFormatPr defaultColWidth="9.140625" defaultRowHeight="12.75"/>
  <sheetData>
    <row r="1" spans="1:11" ht="15.75">
      <c r="A1" s="510" t="s">
        <v>204</v>
      </c>
      <c r="B1" s="511"/>
      <c r="C1" s="511"/>
      <c r="D1" s="511"/>
      <c r="E1" s="511"/>
      <c r="F1" s="511"/>
      <c r="G1" s="511"/>
      <c r="H1" s="511"/>
      <c r="I1" s="511"/>
      <c r="J1" s="511"/>
      <c r="K1" s="191"/>
    </row>
    <row r="2" spans="1:11" ht="16.5" thickBot="1">
      <c r="A2" s="512" t="s">
        <v>220</v>
      </c>
      <c r="B2" s="513"/>
      <c r="C2" s="513"/>
      <c r="D2" s="513"/>
      <c r="E2" s="513"/>
      <c r="F2" s="513"/>
      <c r="G2" s="513"/>
      <c r="H2" s="513"/>
      <c r="I2" s="513"/>
      <c r="J2" s="513"/>
      <c r="K2" s="88"/>
    </row>
    <row r="3" spans="1:11" ht="31.5">
      <c r="A3" s="507" t="s">
        <v>205</v>
      </c>
      <c r="B3" s="514" t="s">
        <v>217</v>
      </c>
      <c r="C3" s="515"/>
      <c r="D3" s="515"/>
      <c r="E3" s="515"/>
      <c r="F3" s="515"/>
      <c r="G3" s="515"/>
      <c r="H3" s="515"/>
      <c r="I3" s="515"/>
      <c r="J3" s="516"/>
      <c r="K3" s="192" t="s">
        <v>218</v>
      </c>
    </row>
    <row r="4" spans="1:11" ht="15.75">
      <c r="A4" s="508"/>
      <c r="B4" s="517" t="s">
        <v>206</v>
      </c>
      <c r="C4" s="518"/>
      <c r="D4" s="518"/>
      <c r="E4" s="518"/>
      <c r="F4" s="518"/>
      <c r="G4" s="518"/>
      <c r="H4" s="518"/>
      <c r="I4" s="518"/>
      <c r="J4" s="518"/>
      <c r="K4" s="519"/>
    </row>
    <row r="5" spans="1:11" ht="63.75" thickBot="1">
      <c r="A5" s="509"/>
      <c r="B5" s="195" t="s">
        <v>219</v>
      </c>
      <c r="C5" s="208" t="s">
        <v>269</v>
      </c>
      <c r="D5" s="210" t="s">
        <v>270</v>
      </c>
      <c r="E5" s="196" t="s">
        <v>207</v>
      </c>
      <c r="F5" s="197" t="s">
        <v>209</v>
      </c>
      <c r="G5" s="211" t="s">
        <v>271</v>
      </c>
      <c r="H5" s="196" t="s">
        <v>208</v>
      </c>
      <c r="I5" s="208" t="s">
        <v>272</v>
      </c>
      <c r="J5" s="208" t="s">
        <v>267</v>
      </c>
      <c r="K5" s="209" t="s">
        <v>268</v>
      </c>
    </row>
    <row r="6" spans="1:12" ht="15.75">
      <c r="A6" s="198">
        <v>0.041666666666666664</v>
      </c>
      <c r="B6" s="64">
        <v>0</v>
      </c>
      <c r="C6" s="64">
        <v>1020</v>
      </c>
      <c r="D6" s="64">
        <v>0</v>
      </c>
      <c r="E6" s="64">
        <v>19</v>
      </c>
      <c r="F6" s="64">
        <v>9</v>
      </c>
      <c r="G6" s="64">
        <v>1064</v>
      </c>
      <c r="H6" s="64">
        <v>6</v>
      </c>
      <c r="I6" s="64">
        <v>124</v>
      </c>
      <c r="J6" s="64">
        <v>3376</v>
      </c>
      <c r="K6" s="378">
        <v>594</v>
      </c>
      <c r="L6" s="199"/>
    </row>
    <row r="7" spans="1:12" ht="15.75">
      <c r="A7" s="193">
        <v>0.0833333333333333</v>
      </c>
      <c r="B7" s="205">
        <v>36</v>
      </c>
      <c r="C7" s="205">
        <v>1437</v>
      </c>
      <c r="D7" s="205">
        <v>0</v>
      </c>
      <c r="E7" s="205">
        <v>19</v>
      </c>
      <c r="F7" s="205">
        <v>9</v>
      </c>
      <c r="G7" s="205">
        <v>1022</v>
      </c>
      <c r="H7" s="205">
        <v>6</v>
      </c>
      <c r="I7" s="205">
        <v>125</v>
      </c>
      <c r="J7" s="205">
        <v>3376</v>
      </c>
      <c r="K7" s="379">
        <v>600</v>
      </c>
      <c r="L7" s="199"/>
    </row>
    <row r="8" spans="1:12" ht="15.75">
      <c r="A8" s="193">
        <v>0.125</v>
      </c>
      <c r="B8" s="205">
        <v>18</v>
      </c>
      <c r="C8" s="205">
        <v>1251</v>
      </c>
      <c r="D8" s="205">
        <v>0</v>
      </c>
      <c r="E8" s="205">
        <v>19</v>
      </c>
      <c r="F8" s="205">
        <v>10</v>
      </c>
      <c r="G8" s="205">
        <v>997</v>
      </c>
      <c r="H8" s="205">
        <v>5</v>
      </c>
      <c r="I8" s="205">
        <v>128</v>
      </c>
      <c r="J8" s="205">
        <v>3365</v>
      </c>
      <c r="K8" s="379">
        <v>606</v>
      </c>
      <c r="L8" s="199"/>
    </row>
    <row r="9" spans="1:12" ht="15.75">
      <c r="A9" s="193">
        <v>0.166666666666667</v>
      </c>
      <c r="B9" s="205">
        <v>0</v>
      </c>
      <c r="C9" s="205">
        <v>894</v>
      </c>
      <c r="D9" s="64">
        <v>0</v>
      </c>
      <c r="E9" s="205">
        <v>18</v>
      </c>
      <c r="F9" s="205">
        <v>10</v>
      </c>
      <c r="G9" s="205">
        <v>1006</v>
      </c>
      <c r="H9" s="205">
        <v>5</v>
      </c>
      <c r="I9" s="205">
        <v>138</v>
      </c>
      <c r="J9" s="205">
        <v>3368</v>
      </c>
      <c r="K9" s="379">
        <v>600</v>
      </c>
      <c r="L9" s="199"/>
    </row>
    <row r="10" spans="1:12" ht="15.75">
      <c r="A10" s="193">
        <v>0.208333333333333</v>
      </c>
      <c r="B10" s="205">
        <v>0</v>
      </c>
      <c r="C10" s="205">
        <v>888</v>
      </c>
      <c r="D10" s="205">
        <v>0</v>
      </c>
      <c r="E10" s="205">
        <v>17</v>
      </c>
      <c r="F10" s="205">
        <v>10</v>
      </c>
      <c r="G10" s="205">
        <v>996</v>
      </c>
      <c r="H10" s="205">
        <v>6</v>
      </c>
      <c r="I10" s="205">
        <v>133</v>
      </c>
      <c r="J10" s="205">
        <v>3360</v>
      </c>
      <c r="K10" s="379">
        <v>582</v>
      </c>
      <c r="L10" s="199"/>
    </row>
    <row r="11" spans="1:12" ht="15.75">
      <c r="A11" s="193">
        <v>0.25</v>
      </c>
      <c r="B11" s="205">
        <v>18</v>
      </c>
      <c r="C11" s="205">
        <v>882</v>
      </c>
      <c r="D11" s="205">
        <v>0</v>
      </c>
      <c r="E11" s="205">
        <v>17</v>
      </c>
      <c r="F11" s="205">
        <v>6</v>
      </c>
      <c r="G11" s="205">
        <v>987</v>
      </c>
      <c r="H11" s="205">
        <v>5</v>
      </c>
      <c r="I11" s="205">
        <v>137</v>
      </c>
      <c r="J11" s="205">
        <v>3368</v>
      </c>
      <c r="K11" s="379">
        <v>612</v>
      </c>
      <c r="L11" s="199"/>
    </row>
    <row r="12" spans="1:12" ht="15.75">
      <c r="A12" s="193">
        <v>0.291666666666667</v>
      </c>
      <c r="B12" s="205">
        <v>18</v>
      </c>
      <c r="C12" s="205">
        <v>961</v>
      </c>
      <c r="D12" s="64">
        <v>0</v>
      </c>
      <c r="E12" s="205">
        <v>17</v>
      </c>
      <c r="F12" s="205">
        <v>4</v>
      </c>
      <c r="G12" s="205">
        <v>962</v>
      </c>
      <c r="H12" s="205">
        <v>4</v>
      </c>
      <c r="I12" s="205">
        <v>161</v>
      </c>
      <c r="J12" s="205">
        <v>3365</v>
      </c>
      <c r="K12" s="379">
        <v>630</v>
      </c>
      <c r="L12" s="199"/>
    </row>
    <row r="13" spans="1:12" ht="15.75">
      <c r="A13" s="193">
        <v>0.333333333333333</v>
      </c>
      <c r="B13" s="205">
        <v>18</v>
      </c>
      <c r="C13" s="205">
        <v>849</v>
      </c>
      <c r="D13" s="205">
        <v>0</v>
      </c>
      <c r="E13" s="205">
        <v>17</v>
      </c>
      <c r="F13" s="205">
        <v>5</v>
      </c>
      <c r="G13" s="205">
        <v>893</v>
      </c>
      <c r="H13" s="205">
        <v>5</v>
      </c>
      <c r="I13" s="205">
        <v>223</v>
      </c>
      <c r="J13" s="205">
        <v>3364</v>
      </c>
      <c r="K13" s="379">
        <v>708</v>
      </c>
      <c r="L13" s="199"/>
    </row>
    <row r="14" spans="1:12" ht="15.75">
      <c r="A14" s="193">
        <v>0.375</v>
      </c>
      <c r="B14" s="205">
        <v>18</v>
      </c>
      <c r="C14" s="205">
        <v>894</v>
      </c>
      <c r="D14" s="205">
        <v>0</v>
      </c>
      <c r="E14" s="205">
        <v>17</v>
      </c>
      <c r="F14" s="205">
        <v>4</v>
      </c>
      <c r="G14" s="205">
        <v>827</v>
      </c>
      <c r="H14" s="205">
        <v>4</v>
      </c>
      <c r="I14" s="205">
        <v>338</v>
      </c>
      <c r="J14" s="205">
        <v>3355</v>
      </c>
      <c r="K14" s="379">
        <v>828</v>
      </c>
      <c r="L14" s="199"/>
    </row>
    <row r="15" spans="1:12" ht="15.75">
      <c r="A15" s="193">
        <v>0.416666666666666</v>
      </c>
      <c r="B15" s="205">
        <v>18</v>
      </c>
      <c r="C15" s="205">
        <v>885</v>
      </c>
      <c r="D15" s="64">
        <v>0</v>
      </c>
      <c r="E15" s="205">
        <v>16</v>
      </c>
      <c r="F15" s="205">
        <v>3</v>
      </c>
      <c r="G15" s="205">
        <v>855</v>
      </c>
      <c r="H15" s="205">
        <v>4</v>
      </c>
      <c r="I15" s="205">
        <v>360</v>
      </c>
      <c r="J15" s="205">
        <v>3342</v>
      </c>
      <c r="K15" s="379">
        <v>834</v>
      </c>
      <c r="L15" s="199"/>
    </row>
    <row r="16" spans="1:12" ht="15.75">
      <c r="A16" s="193">
        <v>0.458333333333333</v>
      </c>
      <c r="B16" s="205">
        <v>0</v>
      </c>
      <c r="C16" s="205">
        <v>897</v>
      </c>
      <c r="D16" s="205">
        <v>0</v>
      </c>
      <c r="E16" s="205">
        <v>17</v>
      </c>
      <c r="F16" s="205">
        <v>4</v>
      </c>
      <c r="G16" s="205">
        <v>866</v>
      </c>
      <c r="H16" s="205">
        <v>4</v>
      </c>
      <c r="I16" s="205">
        <v>375</v>
      </c>
      <c r="J16" s="205">
        <v>3335</v>
      </c>
      <c r="K16" s="379">
        <v>834</v>
      </c>
      <c r="L16" s="199"/>
    </row>
    <row r="17" spans="1:12" ht="15.75">
      <c r="A17" s="193">
        <v>0.5</v>
      </c>
      <c r="B17" s="205">
        <v>0</v>
      </c>
      <c r="C17" s="205">
        <v>897</v>
      </c>
      <c r="D17" s="205">
        <v>0</v>
      </c>
      <c r="E17" s="205">
        <v>18</v>
      </c>
      <c r="F17" s="205">
        <v>3</v>
      </c>
      <c r="G17" s="205">
        <v>900</v>
      </c>
      <c r="H17" s="205">
        <v>4</v>
      </c>
      <c r="I17" s="205">
        <v>362</v>
      </c>
      <c r="J17" s="205">
        <v>3325</v>
      </c>
      <c r="K17" s="379">
        <v>750</v>
      </c>
      <c r="L17" s="199"/>
    </row>
    <row r="18" spans="1:12" ht="15.75">
      <c r="A18" s="193">
        <v>0.541666666666667</v>
      </c>
      <c r="B18" s="205">
        <v>18</v>
      </c>
      <c r="C18" s="205">
        <v>903</v>
      </c>
      <c r="D18" s="64">
        <v>0</v>
      </c>
      <c r="E18" s="205">
        <v>17</v>
      </c>
      <c r="F18" s="205">
        <v>3</v>
      </c>
      <c r="G18" s="205">
        <v>894</v>
      </c>
      <c r="H18" s="205">
        <v>4</v>
      </c>
      <c r="I18" s="205">
        <v>307</v>
      </c>
      <c r="J18" s="205">
        <v>3324</v>
      </c>
      <c r="K18" s="379">
        <v>768</v>
      </c>
      <c r="L18" s="199"/>
    </row>
    <row r="19" spans="1:12" ht="15.75">
      <c r="A19" s="193">
        <v>0.583333333333333</v>
      </c>
      <c r="B19" s="205">
        <v>0</v>
      </c>
      <c r="C19" s="205">
        <v>903</v>
      </c>
      <c r="D19" s="205">
        <v>0</v>
      </c>
      <c r="E19" s="205">
        <v>17</v>
      </c>
      <c r="F19" s="205">
        <v>4</v>
      </c>
      <c r="G19" s="205">
        <v>830</v>
      </c>
      <c r="H19" s="205">
        <v>4</v>
      </c>
      <c r="I19" s="205">
        <v>366</v>
      </c>
      <c r="J19" s="205">
        <v>3324</v>
      </c>
      <c r="K19" s="379">
        <v>810</v>
      </c>
      <c r="L19" s="199"/>
    </row>
    <row r="20" spans="1:12" ht="15.75">
      <c r="A20" s="193">
        <v>0.625</v>
      </c>
      <c r="B20" s="205">
        <v>0</v>
      </c>
      <c r="C20" s="205">
        <v>891</v>
      </c>
      <c r="D20" s="205">
        <v>0</v>
      </c>
      <c r="E20" s="205">
        <v>16</v>
      </c>
      <c r="F20" s="205">
        <v>4</v>
      </c>
      <c r="G20" s="205">
        <v>890</v>
      </c>
      <c r="H20" s="205">
        <v>4</v>
      </c>
      <c r="I20" s="205">
        <v>377</v>
      </c>
      <c r="J20" s="205">
        <v>3332</v>
      </c>
      <c r="K20" s="379">
        <v>738</v>
      </c>
      <c r="L20" s="199"/>
    </row>
    <row r="21" spans="1:12" ht="15.75">
      <c r="A21" s="193">
        <v>0.666666666666667</v>
      </c>
      <c r="B21" s="205">
        <v>0</v>
      </c>
      <c r="C21" s="205">
        <v>825</v>
      </c>
      <c r="D21" s="64">
        <v>0</v>
      </c>
      <c r="E21" s="205">
        <v>18</v>
      </c>
      <c r="F21" s="205">
        <v>4</v>
      </c>
      <c r="G21" s="205">
        <v>901</v>
      </c>
      <c r="H21" s="205">
        <v>4</v>
      </c>
      <c r="I21" s="205">
        <v>354</v>
      </c>
      <c r="J21" s="205">
        <v>3362</v>
      </c>
      <c r="K21" s="379">
        <v>726</v>
      </c>
      <c r="L21" s="199"/>
    </row>
    <row r="22" spans="1:12" ht="15.75">
      <c r="A22" s="193">
        <v>0.708333333333333</v>
      </c>
      <c r="B22" s="205">
        <v>18</v>
      </c>
      <c r="C22" s="205">
        <v>810</v>
      </c>
      <c r="D22" s="205">
        <v>0</v>
      </c>
      <c r="E22" s="205">
        <v>18</v>
      </c>
      <c r="F22" s="205">
        <v>4</v>
      </c>
      <c r="G22" s="205">
        <v>708</v>
      </c>
      <c r="H22" s="205">
        <v>4</v>
      </c>
      <c r="I22" s="205">
        <v>248</v>
      </c>
      <c r="J22" s="205">
        <v>3391</v>
      </c>
      <c r="K22" s="379">
        <v>696</v>
      </c>
      <c r="L22" s="199"/>
    </row>
    <row r="23" spans="1:12" ht="15.75">
      <c r="A23" s="193">
        <v>0.75</v>
      </c>
      <c r="B23" s="205">
        <v>0</v>
      </c>
      <c r="C23" s="205">
        <v>801</v>
      </c>
      <c r="D23" s="205">
        <v>0</v>
      </c>
      <c r="E23" s="205">
        <v>18</v>
      </c>
      <c r="F23" s="205">
        <v>4</v>
      </c>
      <c r="G23" s="205">
        <v>937</v>
      </c>
      <c r="H23" s="205">
        <v>4</v>
      </c>
      <c r="I23" s="205">
        <v>231</v>
      </c>
      <c r="J23" s="205">
        <v>3388</v>
      </c>
      <c r="K23" s="379">
        <v>660</v>
      </c>
      <c r="L23" s="199"/>
    </row>
    <row r="24" spans="1:12" ht="15.75">
      <c r="A24" s="193">
        <v>0.791666666666667</v>
      </c>
      <c r="B24" s="205">
        <v>0</v>
      </c>
      <c r="C24" s="205">
        <v>789</v>
      </c>
      <c r="D24" s="64">
        <v>0</v>
      </c>
      <c r="E24" s="205">
        <v>17</v>
      </c>
      <c r="F24" s="205">
        <v>4</v>
      </c>
      <c r="G24" s="205">
        <v>955</v>
      </c>
      <c r="H24" s="205">
        <v>4</v>
      </c>
      <c r="I24" s="205">
        <v>223</v>
      </c>
      <c r="J24" s="205">
        <v>3386</v>
      </c>
      <c r="K24" s="379">
        <v>654</v>
      </c>
      <c r="L24" s="199"/>
    </row>
    <row r="25" spans="1:12" ht="15.75">
      <c r="A25" s="193">
        <v>0.833333333333333</v>
      </c>
      <c r="B25" s="205">
        <v>36</v>
      </c>
      <c r="C25" s="205">
        <v>768</v>
      </c>
      <c r="D25" s="205">
        <v>0</v>
      </c>
      <c r="E25" s="205">
        <v>17</v>
      </c>
      <c r="F25" s="205">
        <v>4</v>
      </c>
      <c r="G25" s="205">
        <v>925</v>
      </c>
      <c r="H25" s="205">
        <v>4</v>
      </c>
      <c r="I25" s="205">
        <v>180</v>
      </c>
      <c r="J25" s="205">
        <v>3376</v>
      </c>
      <c r="K25" s="379">
        <v>612</v>
      </c>
      <c r="L25" s="199"/>
    </row>
    <row r="26" spans="1:12" ht="15.75">
      <c r="A26" s="193">
        <v>0.875</v>
      </c>
      <c r="B26" s="205">
        <v>0</v>
      </c>
      <c r="C26" s="205">
        <v>816</v>
      </c>
      <c r="D26" s="205">
        <v>0</v>
      </c>
      <c r="E26" s="205">
        <v>17</v>
      </c>
      <c r="F26" s="205">
        <v>5</v>
      </c>
      <c r="G26" s="205">
        <v>933</v>
      </c>
      <c r="H26" s="205">
        <v>3</v>
      </c>
      <c r="I26" s="205">
        <v>155</v>
      </c>
      <c r="J26" s="205">
        <v>3366</v>
      </c>
      <c r="K26" s="379">
        <v>618</v>
      </c>
      <c r="L26" s="199"/>
    </row>
    <row r="27" spans="1:12" ht="15.75">
      <c r="A27" s="193">
        <v>0.916666666666667</v>
      </c>
      <c r="B27" s="205">
        <v>36</v>
      </c>
      <c r="C27" s="205">
        <v>1095</v>
      </c>
      <c r="D27" s="64">
        <v>0</v>
      </c>
      <c r="E27" s="205">
        <v>17</v>
      </c>
      <c r="F27" s="205">
        <v>5</v>
      </c>
      <c r="G27" s="205">
        <v>973</v>
      </c>
      <c r="H27" s="205">
        <v>4</v>
      </c>
      <c r="I27" s="205">
        <v>149</v>
      </c>
      <c r="J27" s="205">
        <v>3365</v>
      </c>
      <c r="K27" s="379">
        <v>642</v>
      </c>
      <c r="L27" s="199"/>
    </row>
    <row r="28" spans="1:12" ht="15.75">
      <c r="A28" s="193">
        <v>0.958333333333333</v>
      </c>
      <c r="B28" s="205">
        <v>36</v>
      </c>
      <c r="C28" s="205">
        <v>1185</v>
      </c>
      <c r="D28" s="205">
        <v>0</v>
      </c>
      <c r="E28" s="205">
        <v>17</v>
      </c>
      <c r="F28" s="205">
        <v>5</v>
      </c>
      <c r="G28" s="205">
        <v>963</v>
      </c>
      <c r="H28" s="205">
        <v>4</v>
      </c>
      <c r="I28" s="205">
        <v>137</v>
      </c>
      <c r="J28" s="205">
        <v>3364</v>
      </c>
      <c r="K28" s="379">
        <v>636</v>
      </c>
      <c r="L28" s="199"/>
    </row>
    <row r="29" spans="1:12" ht="16.5" thickBot="1">
      <c r="A29" s="194">
        <v>1</v>
      </c>
      <c r="B29" s="237">
        <v>72</v>
      </c>
      <c r="C29" s="237">
        <v>1029</v>
      </c>
      <c r="D29" s="237">
        <v>0</v>
      </c>
      <c r="E29" s="237">
        <v>17</v>
      </c>
      <c r="F29" s="237">
        <v>4</v>
      </c>
      <c r="G29" s="237">
        <v>977</v>
      </c>
      <c r="H29" s="237">
        <v>4</v>
      </c>
      <c r="I29" s="237">
        <v>137</v>
      </c>
      <c r="J29" s="237">
        <v>3364</v>
      </c>
      <c r="K29" s="380">
        <v>612</v>
      </c>
      <c r="L29" s="199"/>
    </row>
    <row r="30" spans="1:12" ht="13.5" thickBot="1">
      <c r="A30" s="92"/>
      <c r="B30" s="88">
        <f aca="true" t="shared" si="0" ref="B30:K30">SUM(B6:B29)</f>
        <v>360</v>
      </c>
      <c r="C30" s="88">
        <f t="shared" si="0"/>
        <v>22570</v>
      </c>
      <c r="D30" s="88">
        <f t="shared" si="0"/>
        <v>0</v>
      </c>
      <c r="E30" s="88">
        <f t="shared" si="0"/>
        <v>417</v>
      </c>
      <c r="F30" s="239">
        <f t="shared" si="0"/>
        <v>127</v>
      </c>
      <c r="G30" s="239">
        <f t="shared" si="0"/>
        <v>22261</v>
      </c>
      <c r="H30" s="239">
        <f t="shared" si="0"/>
        <v>105</v>
      </c>
      <c r="I30" s="239">
        <f t="shared" si="0"/>
        <v>5468</v>
      </c>
      <c r="J30" s="239">
        <f t="shared" si="0"/>
        <v>80641</v>
      </c>
      <c r="K30" s="239">
        <f t="shared" si="0"/>
        <v>16350</v>
      </c>
      <c r="L30" s="88"/>
    </row>
    <row r="31" spans="1:13" ht="13.5" thickBot="1">
      <c r="A31" s="504" t="s">
        <v>210</v>
      </c>
      <c r="B31" s="505"/>
      <c r="C31" s="505"/>
      <c r="D31" s="505"/>
      <c r="E31" s="505"/>
      <c r="F31" s="505"/>
      <c r="G31" s="505"/>
      <c r="H31" s="505"/>
      <c r="I31" s="505"/>
      <c r="J31" s="505"/>
      <c r="K31" s="506"/>
      <c r="L31" s="200"/>
      <c r="M31" s="200"/>
    </row>
    <row r="32" spans="1:13" ht="12.75">
      <c r="A32" s="554"/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200"/>
      <c r="M32" s="200"/>
    </row>
    <row r="33" spans="1:13" ht="12.75">
      <c r="A33" s="554"/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200"/>
      <c r="M33" s="200"/>
    </row>
    <row r="34" spans="1:13" ht="12.75">
      <c r="A34" s="554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200"/>
      <c r="M34" s="200"/>
    </row>
    <row r="35" spans="1:13" ht="12.75">
      <c r="A35" s="554"/>
      <c r="B35" s="555"/>
      <c r="C35" s="555"/>
      <c r="D35" s="555"/>
      <c r="E35" s="555"/>
      <c r="F35" s="555"/>
      <c r="G35" s="555"/>
      <c r="H35" s="555"/>
      <c r="I35" s="555"/>
      <c r="J35" s="555"/>
      <c r="K35" s="555"/>
      <c r="L35" s="200"/>
      <c r="M35" s="200"/>
    </row>
    <row r="36" spans="1:13" ht="12.75">
      <c r="A36" s="554"/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200"/>
      <c r="M36" s="200"/>
    </row>
    <row r="37" spans="1:13" ht="12.75">
      <c r="A37" s="554"/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200"/>
      <c r="M37" s="200"/>
    </row>
    <row r="38" spans="1:11" ht="12.75">
      <c r="A38" s="92"/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="88" customFormat="1" ht="12.75"/>
    <row r="40" ht="12.75">
      <c r="A40" t="s">
        <v>281</v>
      </c>
    </row>
  </sheetData>
  <sheetProtection/>
  <mergeCells count="6">
    <mergeCell ref="A31:K31"/>
    <mergeCell ref="A3:A5"/>
    <mergeCell ref="A1:J1"/>
    <mergeCell ref="A2:J2"/>
    <mergeCell ref="B3:J3"/>
    <mergeCell ref="B4:K4"/>
  </mergeCells>
  <printOptions/>
  <pageMargins left="0.23" right="0.1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0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24.57421875" style="122" customWidth="1"/>
    <col min="2" max="2" width="19.140625" style="98" customWidth="1"/>
    <col min="3" max="3" width="8.57421875" style="98" customWidth="1"/>
    <col min="4" max="5" width="6.8515625" style="98" customWidth="1"/>
    <col min="6" max="6" width="8.28125" style="98" customWidth="1"/>
    <col min="7" max="7" width="8.421875" style="98" customWidth="1"/>
    <col min="8" max="16384" width="9.140625" style="98" customWidth="1"/>
  </cols>
  <sheetData>
    <row r="1" spans="1:11" ht="15">
      <c r="A1" s="486" t="s">
        <v>188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</row>
    <row r="2" spans="1:11" ht="16.5" thickBot="1">
      <c r="A2" s="99"/>
      <c r="B2" s="100"/>
      <c r="C2" s="101"/>
      <c r="D2" s="101"/>
      <c r="E2" s="101"/>
      <c r="F2" s="101"/>
      <c r="G2" s="101"/>
      <c r="H2" s="102"/>
      <c r="K2" s="201" t="s">
        <v>212</v>
      </c>
    </row>
    <row r="3" spans="1:13" ht="12.75">
      <c r="A3" s="103" t="s">
        <v>147</v>
      </c>
      <c r="B3" s="489" t="s">
        <v>147</v>
      </c>
      <c r="C3" s="527"/>
      <c r="D3" s="528" t="s">
        <v>148</v>
      </c>
      <c r="E3" s="493"/>
      <c r="F3" s="492" t="s">
        <v>149</v>
      </c>
      <c r="G3" s="493"/>
      <c r="H3" s="492" t="s">
        <v>150</v>
      </c>
      <c r="I3" s="493"/>
      <c r="J3" s="494" t="s">
        <v>151</v>
      </c>
      <c r="K3" s="495"/>
      <c r="L3" s="495"/>
      <c r="M3" s="496"/>
    </row>
    <row r="4" spans="1:13" ht="13.5" thickBot="1">
      <c r="A4" s="104" t="s">
        <v>152</v>
      </c>
      <c r="B4" s="499" t="s">
        <v>153</v>
      </c>
      <c r="C4" s="522"/>
      <c r="D4" s="105" t="s">
        <v>154</v>
      </c>
      <c r="E4" s="106" t="s">
        <v>155</v>
      </c>
      <c r="F4" s="106" t="s">
        <v>154</v>
      </c>
      <c r="G4" s="106" t="s">
        <v>155</v>
      </c>
      <c r="H4" s="106" t="s">
        <v>154</v>
      </c>
      <c r="I4" s="106" t="s">
        <v>155</v>
      </c>
      <c r="J4" s="107" t="s">
        <v>156</v>
      </c>
      <c r="K4" s="107" t="s">
        <v>157</v>
      </c>
      <c r="L4" s="107" t="s">
        <v>213</v>
      </c>
      <c r="M4" s="108" t="s">
        <v>214</v>
      </c>
    </row>
    <row r="5" spans="1:13" ht="14.25" customHeight="1">
      <c r="A5" s="109" t="s">
        <v>189</v>
      </c>
      <c r="B5" s="155" t="s">
        <v>158</v>
      </c>
      <c r="C5" s="110"/>
      <c r="D5" s="111"/>
      <c r="E5" s="111"/>
      <c r="F5" s="111"/>
      <c r="G5" s="111"/>
      <c r="H5" s="111"/>
      <c r="I5" s="112"/>
      <c r="J5" s="113"/>
      <c r="K5" s="113"/>
      <c r="L5" s="113"/>
      <c r="M5" s="114"/>
    </row>
    <row r="6" spans="1:13" ht="12.75">
      <c r="A6" s="147" t="s">
        <v>190</v>
      </c>
      <c r="B6" s="159" t="s">
        <v>191</v>
      </c>
      <c r="C6" s="116" t="s">
        <v>29</v>
      </c>
      <c r="D6" s="117"/>
      <c r="E6" s="117"/>
      <c r="F6" s="173" t="s">
        <v>187</v>
      </c>
      <c r="G6" s="173">
        <v>30</v>
      </c>
      <c r="H6" s="117"/>
      <c r="I6" s="119"/>
      <c r="J6" s="118">
        <v>0.01</v>
      </c>
      <c r="K6" s="118">
        <v>0.2</v>
      </c>
      <c r="L6" s="118">
        <v>0.01</v>
      </c>
      <c r="M6" s="120">
        <v>0.02</v>
      </c>
    </row>
    <row r="7" spans="1:13" ht="12.75" customHeight="1">
      <c r="A7" s="147" t="s">
        <v>192</v>
      </c>
      <c r="B7" s="159" t="s">
        <v>193</v>
      </c>
      <c r="C7" s="116" t="s">
        <v>111</v>
      </c>
      <c r="D7" s="117"/>
      <c r="E7" s="117"/>
      <c r="F7" s="173" t="s">
        <v>187</v>
      </c>
      <c r="G7" s="173">
        <v>30</v>
      </c>
      <c r="H7" s="117"/>
      <c r="I7" s="119"/>
      <c r="J7" s="118">
        <v>0</v>
      </c>
      <c r="K7" s="118">
        <v>0</v>
      </c>
      <c r="L7" s="118">
        <v>0</v>
      </c>
      <c r="M7" s="120">
        <v>0</v>
      </c>
    </row>
    <row r="8" spans="1:13" ht="13.5" customHeight="1">
      <c r="A8" s="158" t="s">
        <v>159</v>
      </c>
      <c r="B8" s="159" t="s">
        <v>215</v>
      </c>
      <c r="C8" s="116" t="s">
        <v>109</v>
      </c>
      <c r="D8" s="117"/>
      <c r="E8" s="117"/>
      <c r="F8" s="173" t="s">
        <v>187</v>
      </c>
      <c r="G8" s="173">
        <v>30</v>
      </c>
      <c r="H8" s="117"/>
      <c r="I8" s="119"/>
      <c r="J8" s="118">
        <v>0.01</v>
      </c>
      <c r="K8" s="118">
        <v>0.01</v>
      </c>
      <c r="L8" s="118">
        <v>0.01</v>
      </c>
      <c r="M8" s="118">
        <v>0.01</v>
      </c>
    </row>
    <row r="9" spans="1:13" ht="13.5" customHeight="1">
      <c r="A9" s="158"/>
      <c r="B9" s="159" t="s">
        <v>216</v>
      </c>
      <c r="C9" s="116" t="s">
        <v>119</v>
      </c>
      <c r="D9" s="117"/>
      <c r="E9" s="117"/>
      <c r="F9" s="173" t="s">
        <v>187</v>
      </c>
      <c r="G9" s="173">
        <v>30</v>
      </c>
      <c r="H9" s="117"/>
      <c r="I9" s="119"/>
      <c r="J9" s="118">
        <v>0.01</v>
      </c>
      <c r="K9" s="118">
        <v>0.05</v>
      </c>
      <c r="L9" s="118">
        <v>0.05</v>
      </c>
      <c r="M9" s="120">
        <v>0.05</v>
      </c>
    </row>
    <row r="10" spans="1:13" ht="13.5" customHeight="1">
      <c r="A10" s="158"/>
      <c r="B10" s="376" t="s">
        <v>273</v>
      </c>
      <c r="C10" s="116" t="s">
        <v>63</v>
      </c>
      <c r="D10" s="117"/>
      <c r="E10" s="117"/>
      <c r="F10" s="173" t="s">
        <v>187</v>
      </c>
      <c r="G10" s="173">
        <v>30</v>
      </c>
      <c r="H10" s="117"/>
      <c r="I10" s="119"/>
      <c r="J10" s="118">
        <v>0</v>
      </c>
      <c r="K10" s="118">
        <v>0</v>
      </c>
      <c r="L10" s="118">
        <v>0</v>
      </c>
      <c r="M10" s="120">
        <v>0</v>
      </c>
    </row>
    <row r="11" spans="1:13" ht="13.5" customHeight="1">
      <c r="A11" s="158"/>
      <c r="B11" s="376" t="s">
        <v>274</v>
      </c>
      <c r="C11" s="116" t="s">
        <v>110</v>
      </c>
      <c r="D11" s="117"/>
      <c r="E11" s="117"/>
      <c r="F11" s="173" t="s">
        <v>187</v>
      </c>
      <c r="G11" s="173">
        <v>30</v>
      </c>
      <c r="H11" s="117"/>
      <c r="I11" s="119"/>
      <c r="J11" s="118">
        <v>0</v>
      </c>
      <c r="K11" s="118">
        <v>0</v>
      </c>
      <c r="L11" s="118">
        <v>0</v>
      </c>
      <c r="M11" s="120">
        <v>0</v>
      </c>
    </row>
    <row r="12" spans="1:13" ht="13.5" customHeight="1">
      <c r="A12" s="158" t="s">
        <v>163</v>
      </c>
      <c r="B12" s="556" t="s">
        <v>275</v>
      </c>
      <c r="C12" s="116"/>
      <c r="D12" s="117"/>
      <c r="E12" s="117"/>
      <c r="F12" s="173" t="s">
        <v>187</v>
      </c>
      <c r="G12" s="173">
        <v>30</v>
      </c>
      <c r="H12" s="117"/>
      <c r="I12" s="117"/>
      <c r="J12" s="118">
        <v>0</v>
      </c>
      <c r="K12" s="118">
        <v>0</v>
      </c>
      <c r="L12" s="118">
        <v>0</v>
      </c>
      <c r="M12" s="120">
        <v>0</v>
      </c>
    </row>
    <row r="13" spans="1:13" ht="13.5" customHeight="1">
      <c r="A13" s="158"/>
      <c r="B13" s="556" t="s">
        <v>276</v>
      </c>
      <c r="C13" s="182"/>
      <c r="D13" s="183"/>
      <c r="E13" s="183"/>
      <c r="F13" s="173">
        <v>49.1</v>
      </c>
      <c r="G13" s="173">
        <v>30</v>
      </c>
      <c r="H13" s="183"/>
      <c r="I13" s="183"/>
      <c r="J13" s="118">
        <v>0</v>
      </c>
      <c r="K13" s="118">
        <v>0</v>
      </c>
      <c r="L13" s="118">
        <v>0</v>
      </c>
      <c r="M13" s="120">
        <v>0</v>
      </c>
    </row>
    <row r="14" spans="1:13" ht="13.5" thickBot="1">
      <c r="A14" s="123"/>
      <c r="B14" s="184" t="s">
        <v>131</v>
      </c>
      <c r="C14" s="174"/>
      <c r="D14" s="175"/>
      <c r="E14" s="175"/>
      <c r="F14" s="176">
        <v>49.1</v>
      </c>
      <c r="G14" s="176">
        <v>30</v>
      </c>
      <c r="H14" s="175"/>
      <c r="I14" s="175"/>
      <c r="J14" s="177">
        <f>SUM(J6:J12)</f>
        <v>0.03</v>
      </c>
      <c r="K14" s="177">
        <f>SUM(K6:K12)</f>
        <v>0.26</v>
      </c>
      <c r="L14" s="177">
        <f>SUM(L6:L12)</f>
        <v>0.07</v>
      </c>
      <c r="M14" s="178">
        <f>SUM(M6:M12)</f>
        <v>0.08</v>
      </c>
    </row>
    <row r="15" spans="1:13" ht="12.75">
      <c r="A15" s="180"/>
      <c r="B15" s="557"/>
      <c r="C15" s="179"/>
      <c r="D15" s="128"/>
      <c r="E15" s="128"/>
      <c r="F15" s="132"/>
      <c r="G15" s="132"/>
      <c r="H15" s="128"/>
      <c r="I15" s="128"/>
      <c r="J15" s="133"/>
      <c r="K15" s="133"/>
      <c r="L15" s="133"/>
      <c r="M15" s="133"/>
    </row>
    <row r="16" spans="1:13" ht="12.75">
      <c r="A16" s="180"/>
      <c r="B16" s="557"/>
      <c r="C16" s="179"/>
      <c r="D16" s="128"/>
      <c r="E16" s="128"/>
      <c r="F16" s="132"/>
      <c r="G16" s="132"/>
      <c r="H16" s="128"/>
      <c r="I16" s="128"/>
      <c r="J16" s="133"/>
      <c r="K16" s="133"/>
      <c r="L16" s="133"/>
      <c r="M16" s="133"/>
    </row>
    <row r="17" spans="1:13" ht="12.75">
      <c r="A17" s="180"/>
      <c r="B17" s="557"/>
      <c r="C17" s="179"/>
      <c r="D17" s="128"/>
      <c r="E17" s="128"/>
      <c r="F17" s="132"/>
      <c r="G17" s="132"/>
      <c r="H17" s="128"/>
      <c r="I17" s="128"/>
      <c r="J17" s="133"/>
      <c r="K17" s="133"/>
      <c r="L17" s="133"/>
      <c r="M17" s="133"/>
    </row>
    <row r="18" spans="1:13" ht="12.75">
      <c r="A18" s="180"/>
      <c r="B18" s="557"/>
      <c r="C18" s="179"/>
      <c r="D18" s="128"/>
      <c r="E18" s="128"/>
      <c r="F18" s="132"/>
      <c r="G18" s="132"/>
      <c r="H18" s="128"/>
      <c r="I18" s="128"/>
      <c r="J18" s="133"/>
      <c r="K18" s="133"/>
      <c r="L18" s="133"/>
      <c r="M18" s="133"/>
    </row>
    <row r="19" spans="1:13" ht="12.75">
      <c r="A19" s="180"/>
      <c r="B19" s="557"/>
      <c r="C19" s="179"/>
      <c r="D19" s="128"/>
      <c r="E19" s="128"/>
      <c r="F19" s="132"/>
      <c r="G19" s="132"/>
      <c r="H19" s="128"/>
      <c r="I19" s="128"/>
      <c r="J19" s="133"/>
      <c r="K19" s="133"/>
      <c r="L19" s="133"/>
      <c r="M19" s="133"/>
    </row>
    <row r="20" spans="1:13" ht="12.75">
      <c r="A20" s="180"/>
      <c r="B20" s="557"/>
      <c r="C20" s="179"/>
      <c r="D20" s="128"/>
      <c r="E20" s="128"/>
      <c r="F20" s="132"/>
      <c r="G20" s="132"/>
      <c r="H20" s="128"/>
      <c r="I20" s="128"/>
      <c r="J20" s="133"/>
      <c r="K20" s="133"/>
      <c r="L20" s="133"/>
      <c r="M20" s="133"/>
    </row>
    <row r="21" spans="1:13" ht="12.75">
      <c r="A21" s="180"/>
      <c r="B21" s="557"/>
      <c r="C21" s="179"/>
      <c r="D21" s="128"/>
      <c r="E21" s="128"/>
      <c r="F21" s="132"/>
      <c r="G21" s="132"/>
      <c r="H21" s="128"/>
      <c r="I21" s="128"/>
      <c r="J21" s="133"/>
      <c r="K21" s="133"/>
      <c r="L21" s="133"/>
      <c r="M21" s="133"/>
    </row>
    <row r="22" spans="1:13" ht="12.75">
      <c r="A22" s="180"/>
      <c r="B22" s="557"/>
      <c r="C22" s="179"/>
      <c r="D22" s="128"/>
      <c r="E22" s="128"/>
      <c r="F22" s="132"/>
      <c r="G22" s="132"/>
      <c r="H22" s="128"/>
      <c r="I22" s="128"/>
      <c r="J22" s="133"/>
      <c r="K22" s="133"/>
      <c r="L22" s="133"/>
      <c r="M22" s="133"/>
    </row>
    <row r="23" spans="1:13" ht="12.75">
      <c r="A23" s="180"/>
      <c r="B23" s="180"/>
      <c r="C23" s="179"/>
      <c r="D23" s="128"/>
      <c r="E23" s="128"/>
      <c r="F23" s="127"/>
      <c r="G23" s="127"/>
      <c r="H23" s="128"/>
      <c r="I23" s="128"/>
      <c r="J23" s="127"/>
      <c r="K23" s="127"/>
      <c r="L23" s="127"/>
      <c r="M23" s="127"/>
    </row>
    <row r="24" spans="1:13" ht="15" customHeight="1">
      <c r="A24" s="523"/>
      <c r="B24" s="523"/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127"/>
    </row>
    <row r="25" spans="1:13" ht="13.5" customHeight="1">
      <c r="A25" s="180"/>
      <c r="B25" s="180"/>
      <c r="C25" s="179"/>
      <c r="D25" s="128"/>
      <c r="E25" s="128"/>
      <c r="F25" s="127"/>
      <c r="G25" s="127"/>
      <c r="H25" s="128"/>
      <c r="I25" s="128"/>
      <c r="J25" s="127"/>
      <c r="K25" s="127"/>
      <c r="L25" s="127"/>
      <c r="M25" s="127"/>
    </row>
    <row r="26" spans="1:13" ht="12.75">
      <c r="A26" s="180"/>
      <c r="B26" s="180"/>
      <c r="C26" s="179"/>
      <c r="D26" s="128"/>
      <c r="E26" s="128"/>
      <c r="F26" s="127"/>
      <c r="G26" s="127"/>
      <c r="H26" s="128"/>
      <c r="I26" s="128"/>
      <c r="J26" s="127"/>
      <c r="K26" s="127"/>
      <c r="L26" s="127"/>
      <c r="M26" s="127"/>
    </row>
    <row r="27" spans="1:13" ht="12.75">
      <c r="A27" s="526" t="s">
        <v>281</v>
      </c>
      <c r="B27" s="498"/>
      <c r="C27" s="498"/>
      <c r="D27" s="498"/>
      <c r="E27" s="498"/>
      <c r="F27" s="498"/>
      <c r="G27" s="498"/>
      <c r="H27" s="498"/>
      <c r="I27" s="128"/>
      <c r="J27" s="127"/>
      <c r="K27" s="127"/>
      <c r="L27" s="127"/>
      <c r="M27" s="127"/>
    </row>
    <row r="28" spans="1:13" ht="12.75">
      <c r="A28" s="180"/>
      <c r="B28" s="181"/>
      <c r="C28" s="181"/>
      <c r="D28" s="128"/>
      <c r="E28" s="128"/>
      <c r="F28" s="133"/>
      <c r="G28" s="133"/>
      <c r="H28" s="128"/>
      <c r="I28" s="128"/>
      <c r="J28" s="133"/>
      <c r="K28" s="133"/>
      <c r="L28" s="133"/>
      <c r="M28" s="133"/>
    </row>
    <row r="29" spans="1:12" ht="12.75">
      <c r="A29" s="126"/>
      <c r="B29" s="125"/>
      <c r="C29" s="126"/>
      <c r="D29" s="126"/>
      <c r="E29" s="126"/>
      <c r="F29" s="126"/>
      <c r="G29" s="126"/>
      <c r="H29" s="127"/>
      <c r="I29" s="127"/>
      <c r="J29" s="127"/>
      <c r="K29" s="127"/>
      <c r="L29" s="128"/>
    </row>
    <row r="30" spans="1:11" ht="12.75">
      <c r="A30" s="126"/>
      <c r="B30" s="126"/>
      <c r="C30" s="129"/>
      <c r="D30" s="129"/>
      <c r="E30" s="129"/>
      <c r="F30" s="126"/>
      <c r="G30" s="126"/>
      <c r="H30" s="127"/>
      <c r="I30" s="127"/>
      <c r="J30" s="127"/>
      <c r="K30" s="127"/>
    </row>
    <row r="31" spans="1:11" ht="12.75">
      <c r="A31" s="126"/>
      <c r="B31" s="126"/>
      <c r="C31" s="129"/>
      <c r="D31" s="129"/>
      <c r="E31" s="129"/>
      <c r="F31" s="129"/>
      <c r="G31" s="129"/>
      <c r="H31" s="127"/>
      <c r="I31" s="127"/>
      <c r="J31" s="127"/>
      <c r="K31" s="127"/>
    </row>
    <row r="32" spans="1:11" ht="12.75">
      <c r="A32" s="185"/>
      <c r="B32" s="524"/>
      <c r="C32" s="524"/>
      <c r="D32" s="524"/>
      <c r="E32" s="524"/>
      <c r="F32" s="524"/>
      <c r="G32" s="524"/>
      <c r="H32" s="524"/>
      <c r="I32" s="524"/>
      <c r="J32" s="133"/>
      <c r="K32" s="133"/>
    </row>
    <row r="33" spans="1:11" ht="12.75">
      <c r="A33" s="136"/>
      <c r="B33" s="125"/>
      <c r="C33" s="130"/>
      <c r="D33" s="130"/>
      <c r="E33" s="130"/>
      <c r="F33" s="130"/>
      <c r="G33" s="135"/>
      <c r="H33" s="128"/>
      <c r="I33" s="128"/>
      <c r="J33" s="128"/>
      <c r="K33" s="128"/>
    </row>
    <row r="34" spans="1:11" ht="12.75">
      <c r="A34" s="134"/>
      <c r="B34" s="137"/>
      <c r="C34" s="135"/>
      <c r="D34" s="135"/>
      <c r="E34" s="135"/>
      <c r="F34" s="130"/>
      <c r="G34" s="135"/>
      <c r="H34" s="127"/>
      <c r="I34" s="127"/>
      <c r="J34" s="127"/>
      <c r="K34" s="127"/>
    </row>
    <row r="35" spans="1:11" ht="12.75">
      <c r="A35" s="134"/>
      <c r="B35" s="137"/>
      <c r="C35" s="135"/>
      <c r="D35" s="135"/>
      <c r="E35" s="135"/>
      <c r="F35" s="130"/>
      <c r="G35" s="135"/>
      <c r="H35" s="127"/>
      <c r="I35" s="127"/>
      <c r="J35" s="127"/>
      <c r="K35" s="127"/>
    </row>
    <row r="36" spans="1:11" ht="12.75">
      <c r="A36" s="136"/>
      <c r="B36" s="137"/>
      <c r="C36" s="135"/>
      <c r="D36" s="135"/>
      <c r="E36" s="135"/>
      <c r="F36" s="130"/>
      <c r="G36" s="135"/>
      <c r="H36" s="127"/>
      <c r="I36" s="127"/>
      <c r="J36" s="127"/>
      <c r="K36" s="127"/>
    </row>
    <row r="37" spans="1:11" ht="12.75">
      <c r="A37" s="136"/>
      <c r="B37" s="137"/>
      <c r="C37" s="135"/>
      <c r="D37" s="135"/>
      <c r="E37" s="135"/>
      <c r="F37" s="130"/>
      <c r="G37" s="135"/>
      <c r="H37" s="127"/>
      <c r="I37" s="127"/>
      <c r="J37" s="127"/>
      <c r="K37" s="127"/>
    </row>
    <row r="38" spans="1:12" ht="12.75">
      <c r="A38" s="525"/>
      <c r="B38" s="525"/>
      <c r="C38" s="525"/>
      <c r="D38" s="525"/>
      <c r="E38" s="525"/>
      <c r="F38" s="525"/>
      <c r="G38" s="525"/>
      <c r="H38" s="525"/>
      <c r="I38" s="525"/>
      <c r="J38" s="525"/>
      <c r="K38" s="525"/>
      <c r="L38" s="525"/>
    </row>
    <row r="39" spans="1:12" ht="12.75">
      <c r="A39" s="525"/>
      <c r="B39" s="525"/>
      <c r="C39" s="525"/>
      <c r="D39" s="525"/>
      <c r="E39" s="525"/>
      <c r="F39" s="525"/>
      <c r="G39" s="525"/>
      <c r="H39" s="525"/>
      <c r="I39" s="525"/>
      <c r="J39" s="525"/>
      <c r="K39" s="525"/>
      <c r="L39" s="525"/>
    </row>
    <row r="40" spans="1:12" ht="12.75">
      <c r="A40" s="525"/>
      <c r="B40" s="525"/>
      <c r="C40" s="525"/>
      <c r="D40" s="525"/>
      <c r="E40" s="525"/>
      <c r="F40" s="525"/>
      <c r="G40" s="525"/>
      <c r="H40" s="525"/>
      <c r="I40" s="525"/>
      <c r="J40" s="525"/>
      <c r="K40" s="525"/>
      <c r="L40" s="525"/>
    </row>
    <row r="41" spans="1:12" ht="12.75">
      <c r="A41" s="525"/>
      <c r="B41" s="525"/>
      <c r="C41" s="525"/>
      <c r="D41" s="525"/>
      <c r="E41" s="525"/>
      <c r="F41" s="525"/>
      <c r="G41" s="525"/>
      <c r="H41" s="525"/>
      <c r="I41" s="525"/>
      <c r="J41" s="525"/>
      <c r="K41" s="525"/>
      <c r="L41" s="525"/>
    </row>
    <row r="42" spans="1:12" ht="12.75">
      <c r="A42" s="525"/>
      <c r="B42" s="525"/>
      <c r="C42" s="525"/>
      <c r="D42" s="525"/>
      <c r="E42" s="525"/>
      <c r="F42" s="525"/>
      <c r="G42" s="525"/>
      <c r="H42" s="525"/>
      <c r="I42" s="525"/>
      <c r="J42" s="525"/>
      <c r="K42" s="525"/>
      <c r="L42" s="525"/>
    </row>
    <row r="43" spans="1:12" ht="12.75">
      <c r="A43" s="520"/>
      <c r="B43" s="520"/>
      <c r="C43" s="520"/>
      <c r="D43" s="520"/>
      <c r="E43" s="520"/>
      <c r="F43" s="520"/>
      <c r="G43" s="520"/>
      <c r="H43" s="520"/>
      <c r="I43" s="520"/>
      <c r="J43" s="520"/>
      <c r="K43" s="520"/>
      <c r="L43" s="520"/>
    </row>
    <row r="44" spans="1:12" ht="12.75">
      <c r="A44" s="520"/>
      <c r="B44" s="520"/>
      <c r="C44" s="520"/>
      <c r="D44" s="520"/>
      <c r="E44" s="520"/>
      <c r="F44" s="520"/>
      <c r="G44" s="520"/>
      <c r="H44" s="520"/>
      <c r="I44" s="520"/>
      <c r="J44" s="520"/>
      <c r="K44" s="520"/>
      <c r="L44" s="520"/>
    </row>
    <row r="45" spans="1:11" ht="12.75">
      <c r="A45" s="521"/>
      <c r="B45" s="521"/>
      <c r="C45" s="521"/>
      <c r="D45" s="521"/>
      <c r="E45" s="521"/>
      <c r="F45" s="521"/>
      <c r="G45" s="521"/>
      <c r="H45" s="521"/>
      <c r="I45" s="128"/>
      <c r="J45" s="128"/>
      <c r="K45" s="128"/>
    </row>
    <row r="46" spans="1:11" ht="12.75">
      <c r="A46" s="128"/>
      <c r="B46" s="137"/>
      <c r="C46" s="135"/>
      <c r="D46" s="135"/>
      <c r="E46" s="135"/>
      <c r="F46" s="130"/>
      <c r="G46" s="135"/>
      <c r="H46" s="127"/>
      <c r="I46" s="127"/>
      <c r="J46" s="127"/>
      <c r="K46" s="127"/>
    </row>
    <row r="47" spans="1:11" ht="12.75">
      <c r="A47" s="128"/>
      <c r="B47" s="137"/>
      <c r="C47" s="135"/>
      <c r="D47" s="135"/>
      <c r="E47" s="135"/>
      <c r="F47" s="130"/>
      <c r="G47" s="135"/>
      <c r="H47" s="127"/>
      <c r="I47" s="127"/>
      <c r="J47" s="127"/>
      <c r="K47" s="127"/>
    </row>
    <row r="48" spans="1:11" ht="12.75">
      <c r="A48" s="136"/>
      <c r="B48" s="137"/>
      <c r="C48" s="135"/>
      <c r="D48" s="135"/>
      <c r="E48" s="135"/>
      <c r="F48" s="130"/>
      <c r="G48" s="135"/>
      <c r="H48" s="127"/>
      <c r="I48" s="127"/>
      <c r="J48" s="127"/>
      <c r="K48" s="127"/>
    </row>
    <row r="49" spans="1:11" ht="12.75">
      <c r="A49" s="126"/>
      <c r="B49" s="137"/>
      <c r="C49" s="135"/>
      <c r="D49" s="135"/>
      <c r="E49" s="135"/>
      <c r="F49" s="130"/>
      <c r="G49" s="135"/>
      <c r="H49" s="127"/>
      <c r="I49" s="127"/>
      <c r="J49" s="127"/>
      <c r="K49" s="127"/>
    </row>
    <row r="50" spans="1:11" ht="12.75">
      <c r="A50" s="126"/>
      <c r="B50" s="137"/>
      <c r="C50" s="135"/>
      <c r="D50" s="135"/>
      <c r="E50" s="135"/>
      <c r="F50" s="130"/>
      <c r="G50" s="135"/>
      <c r="H50" s="127"/>
      <c r="I50" s="127"/>
      <c r="J50" s="127"/>
      <c r="K50" s="127"/>
    </row>
    <row r="51" spans="1:11" ht="12.75">
      <c r="A51" s="136"/>
      <c r="B51" s="137"/>
      <c r="C51" s="135"/>
      <c r="D51" s="135"/>
      <c r="E51" s="135"/>
      <c r="F51" s="130"/>
      <c r="G51" s="135"/>
      <c r="H51" s="127"/>
      <c r="I51" s="127"/>
      <c r="J51" s="127"/>
      <c r="K51" s="127"/>
    </row>
    <row r="52" spans="1:11" ht="12.75">
      <c r="A52" s="136"/>
      <c r="B52" s="131"/>
      <c r="C52" s="135"/>
      <c r="D52" s="132"/>
      <c r="E52" s="132"/>
      <c r="F52" s="130"/>
      <c r="G52" s="135"/>
      <c r="H52" s="133"/>
      <c r="I52" s="133"/>
      <c r="J52" s="133"/>
      <c r="K52" s="133"/>
    </row>
    <row r="53" spans="1:11" ht="12.75">
      <c r="A53" s="138"/>
      <c r="B53" s="125"/>
      <c r="C53" s="130"/>
      <c r="D53" s="130"/>
      <c r="E53" s="130"/>
      <c r="F53" s="130"/>
      <c r="G53" s="135"/>
      <c r="H53" s="128"/>
      <c r="I53" s="128"/>
      <c r="J53" s="128"/>
      <c r="K53" s="128"/>
    </row>
    <row r="54" spans="1:11" ht="12.75">
      <c r="A54" s="128"/>
      <c r="B54" s="137"/>
      <c r="C54" s="135"/>
      <c r="D54" s="135"/>
      <c r="E54" s="135"/>
      <c r="F54" s="130"/>
      <c r="G54" s="135"/>
      <c r="H54" s="127"/>
      <c r="I54" s="127"/>
      <c r="J54" s="127"/>
      <c r="K54" s="127"/>
    </row>
    <row r="55" spans="1:11" ht="12.75">
      <c r="A55" s="128"/>
      <c r="B55" s="137"/>
      <c r="C55" s="135"/>
      <c r="D55" s="135"/>
      <c r="E55" s="135"/>
      <c r="F55" s="130"/>
      <c r="G55" s="135"/>
      <c r="H55" s="127"/>
      <c r="I55" s="127"/>
      <c r="J55" s="127"/>
      <c r="K55" s="127"/>
    </row>
    <row r="56" spans="1:11" ht="12.75">
      <c r="A56" s="126"/>
      <c r="B56" s="137"/>
      <c r="C56" s="135"/>
      <c r="D56" s="135"/>
      <c r="E56" s="135"/>
      <c r="F56" s="130"/>
      <c r="G56" s="135"/>
      <c r="H56" s="127"/>
      <c r="I56" s="127"/>
      <c r="J56" s="127"/>
      <c r="K56" s="127"/>
    </row>
    <row r="57" spans="1:11" ht="12.75">
      <c r="A57" s="139"/>
      <c r="B57" s="131"/>
      <c r="C57" s="135"/>
      <c r="D57" s="132"/>
      <c r="E57" s="132"/>
      <c r="F57" s="130"/>
      <c r="G57" s="135"/>
      <c r="H57" s="133"/>
      <c r="I57" s="133"/>
      <c r="J57" s="133"/>
      <c r="K57" s="133"/>
    </row>
    <row r="58" spans="1:11" ht="12.75">
      <c r="A58" s="134"/>
      <c r="B58" s="125"/>
      <c r="C58" s="130"/>
      <c r="D58" s="130"/>
      <c r="E58" s="130"/>
      <c r="F58" s="130"/>
      <c r="G58" s="130"/>
      <c r="H58" s="128"/>
      <c r="I58" s="128"/>
      <c r="J58" s="128"/>
      <c r="K58" s="128"/>
    </row>
    <row r="59" spans="1:11" ht="12.75">
      <c r="A59" s="136"/>
      <c r="B59" s="130"/>
      <c r="C59" s="135"/>
      <c r="D59" s="135"/>
      <c r="E59" s="135"/>
      <c r="F59" s="135"/>
      <c r="G59" s="135"/>
      <c r="H59" s="127"/>
      <c r="I59" s="127"/>
      <c r="J59" s="127"/>
      <c r="K59" s="127"/>
    </row>
    <row r="60" spans="1:11" ht="12.75">
      <c r="A60" s="126"/>
      <c r="B60" s="137"/>
      <c r="C60" s="135"/>
      <c r="D60" s="135"/>
      <c r="E60" s="135"/>
      <c r="F60" s="135"/>
      <c r="G60" s="135"/>
      <c r="H60" s="127"/>
      <c r="I60" s="127"/>
      <c r="J60" s="127"/>
      <c r="K60" s="127"/>
    </row>
    <row r="61" spans="1:11" ht="12.75">
      <c r="A61" s="126"/>
      <c r="B61" s="131"/>
      <c r="C61" s="132"/>
      <c r="D61" s="132"/>
      <c r="E61" s="132"/>
      <c r="F61" s="132"/>
      <c r="G61" s="132"/>
      <c r="H61" s="133"/>
      <c r="I61" s="133"/>
      <c r="J61" s="133"/>
      <c r="K61" s="133"/>
    </row>
    <row r="62" spans="1:11" ht="12.75">
      <c r="A62" s="126"/>
      <c r="B62" s="131"/>
      <c r="C62" s="132"/>
      <c r="D62" s="132"/>
      <c r="E62" s="132"/>
      <c r="F62" s="132"/>
      <c r="G62" s="132"/>
      <c r="H62" s="133"/>
      <c r="I62" s="133"/>
      <c r="J62" s="133"/>
      <c r="K62" s="133"/>
    </row>
    <row r="63" spans="1:11" ht="12.75">
      <c r="A63" s="126"/>
      <c r="B63" s="131"/>
      <c r="C63" s="132"/>
      <c r="D63" s="132"/>
      <c r="E63" s="132"/>
      <c r="F63" s="132"/>
      <c r="G63" s="132"/>
      <c r="H63" s="133"/>
      <c r="I63" s="133"/>
      <c r="J63" s="133"/>
      <c r="K63" s="133"/>
    </row>
    <row r="64" spans="1:11" ht="12.75">
      <c r="A64" s="126"/>
      <c r="B64" s="131"/>
      <c r="C64" s="132"/>
      <c r="D64" s="132"/>
      <c r="E64" s="132"/>
      <c r="F64" s="132"/>
      <c r="G64" s="132"/>
      <c r="H64" s="133"/>
      <c r="I64" s="133"/>
      <c r="J64" s="133"/>
      <c r="K64" s="133"/>
    </row>
    <row r="65" spans="1:11" ht="12.75">
      <c r="A65" s="126"/>
      <c r="B65" s="131"/>
      <c r="C65" s="132"/>
      <c r="D65" s="132"/>
      <c r="E65" s="132"/>
      <c r="F65" s="132"/>
      <c r="G65" s="132"/>
      <c r="H65" s="133"/>
      <c r="I65" s="133"/>
      <c r="J65" s="133"/>
      <c r="K65" s="133"/>
    </row>
    <row r="66" spans="1:11" ht="12.75">
      <c r="A66" s="126"/>
      <c r="B66" s="131"/>
      <c r="C66" s="132"/>
      <c r="D66" s="132"/>
      <c r="E66" s="132"/>
      <c r="F66" s="132"/>
      <c r="G66" s="132"/>
      <c r="H66" s="133"/>
      <c r="I66" s="133"/>
      <c r="J66" s="133"/>
      <c r="K66" s="133"/>
    </row>
    <row r="67" spans="1:11" ht="12.75">
      <c r="A67" s="125"/>
      <c r="B67" s="125"/>
      <c r="C67" s="126"/>
      <c r="D67" s="126"/>
      <c r="E67" s="126"/>
      <c r="F67" s="126"/>
      <c r="G67" s="126"/>
      <c r="H67" s="128"/>
      <c r="I67" s="128"/>
      <c r="J67" s="128"/>
      <c r="K67" s="128"/>
    </row>
    <row r="68" spans="1:11" ht="12.75">
      <c r="A68" s="126"/>
      <c r="B68" s="126"/>
      <c r="C68" s="126"/>
      <c r="D68" s="129"/>
      <c r="E68" s="129"/>
      <c r="F68" s="129"/>
      <c r="G68" s="129"/>
      <c r="H68" s="127"/>
      <c r="I68" s="127"/>
      <c r="J68" s="127"/>
      <c r="K68" s="127"/>
    </row>
    <row r="69" spans="1:11" ht="12.75">
      <c r="A69" s="126"/>
      <c r="B69" s="126"/>
      <c r="C69" s="126"/>
      <c r="D69" s="129"/>
      <c r="E69" s="129"/>
      <c r="F69" s="129"/>
      <c r="G69" s="129"/>
      <c r="H69" s="127"/>
      <c r="I69" s="127"/>
      <c r="J69" s="127"/>
      <c r="K69" s="127"/>
    </row>
    <row r="70" spans="1:11" ht="12.75">
      <c r="A70" s="126"/>
      <c r="B70" s="126"/>
      <c r="C70" s="126"/>
      <c r="D70" s="129"/>
      <c r="E70" s="129"/>
      <c r="F70" s="129"/>
      <c r="G70" s="129"/>
      <c r="H70" s="127"/>
      <c r="I70" s="127"/>
      <c r="J70" s="127"/>
      <c r="K70" s="127"/>
    </row>
    <row r="71" spans="1:11" ht="12.75">
      <c r="A71" s="126"/>
      <c r="B71" s="126"/>
      <c r="C71" s="126"/>
      <c r="D71" s="129"/>
      <c r="E71" s="129"/>
      <c r="F71" s="129"/>
      <c r="G71" s="129"/>
      <c r="H71" s="127"/>
      <c r="I71" s="127"/>
      <c r="J71" s="127"/>
      <c r="K71" s="127"/>
    </row>
    <row r="72" spans="1:11" ht="12.75">
      <c r="A72" s="126"/>
      <c r="B72" s="126"/>
      <c r="C72" s="126"/>
      <c r="D72" s="129"/>
      <c r="E72" s="129"/>
      <c r="F72" s="129"/>
      <c r="G72" s="129"/>
      <c r="H72" s="127"/>
      <c r="I72" s="127"/>
      <c r="J72" s="127"/>
      <c r="K72" s="127"/>
    </row>
    <row r="73" spans="1:11" ht="12.75">
      <c r="A73" s="126"/>
      <c r="B73" s="125"/>
      <c r="C73" s="126"/>
      <c r="D73" s="140"/>
      <c r="E73" s="140"/>
      <c r="F73" s="140"/>
      <c r="G73" s="140"/>
      <c r="H73" s="133"/>
      <c r="I73" s="133"/>
      <c r="J73" s="133"/>
      <c r="K73" s="133"/>
    </row>
    <row r="74" spans="1:11" ht="12.75">
      <c r="A74" s="125"/>
      <c r="B74" s="125"/>
      <c r="C74" s="126"/>
      <c r="D74" s="126"/>
      <c r="E74" s="126"/>
      <c r="F74" s="126"/>
      <c r="G74" s="126"/>
      <c r="H74" s="128"/>
      <c r="I74" s="128"/>
      <c r="J74" s="128"/>
      <c r="K74" s="128"/>
    </row>
    <row r="75" spans="1:11" ht="12.75">
      <c r="A75" s="128"/>
      <c r="B75" s="126"/>
      <c r="C75" s="126"/>
      <c r="D75" s="129"/>
      <c r="E75" s="129"/>
      <c r="F75" s="126"/>
      <c r="G75" s="126"/>
      <c r="H75" s="127"/>
      <c r="I75" s="127"/>
      <c r="J75" s="127"/>
      <c r="K75" s="127"/>
    </row>
    <row r="76" spans="1:11" ht="12.75">
      <c r="A76" s="128"/>
      <c r="B76" s="126"/>
      <c r="C76" s="126"/>
      <c r="D76" s="129"/>
      <c r="E76" s="129"/>
      <c r="F76" s="126"/>
      <c r="G76" s="126"/>
      <c r="H76" s="127"/>
      <c r="I76" s="127"/>
      <c r="J76" s="127"/>
      <c r="K76" s="127"/>
    </row>
    <row r="77" spans="1:11" ht="16.5" customHeight="1">
      <c r="A77" s="128"/>
      <c r="B77" s="126"/>
      <c r="C77" s="126"/>
      <c r="D77" s="129"/>
      <c r="E77" s="129"/>
      <c r="F77" s="126"/>
      <c r="G77" s="126"/>
      <c r="H77" s="127"/>
      <c r="I77" s="127"/>
      <c r="J77" s="127"/>
      <c r="K77" s="127"/>
    </row>
    <row r="78" spans="1:11" ht="12.75">
      <c r="A78" s="126"/>
      <c r="B78" s="126"/>
      <c r="C78" s="126"/>
      <c r="D78" s="129"/>
      <c r="E78" s="129"/>
      <c r="F78" s="126"/>
      <c r="G78" s="126"/>
      <c r="H78" s="127"/>
      <c r="I78" s="127"/>
      <c r="J78" s="127"/>
      <c r="K78" s="127"/>
    </row>
    <row r="79" spans="1:11" ht="12.75">
      <c r="A79" s="139"/>
      <c r="B79" s="126"/>
      <c r="C79" s="126"/>
      <c r="D79" s="129"/>
      <c r="E79" s="129"/>
      <c r="F79" s="126"/>
      <c r="G79" s="126"/>
      <c r="H79" s="127"/>
      <c r="I79" s="127"/>
      <c r="J79" s="127"/>
      <c r="K79" s="127"/>
    </row>
    <row r="80" spans="1:11" ht="12.75">
      <c r="A80" s="126"/>
      <c r="B80" s="126"/>
      <c r="C80" s="126"/>
      <c r="D80" s="129"/>
      <c r="E80" s="129"/>
      <c r="F80" s="126"/>
      <c r="G80" s="126"/>
      <c r="H80" s="127"/>
      <c r="I80" s="127"/>
      <c r="J80" s="127"/>
      <c r="K80" s="127"/>
    </row>
    <row r="81" spans="1:11" ht="12.75">
      <c r="A81" s="126"/>
      <c r="B81" s="126"/>
      <c r="C81" s="126"/>
      <c r="D81" s="129"/>
      <c r="E81" s="129"/>
      <c r="F81" s="126"/>
      <c r="G81" s="126"/>
      <c r="H81" s="127"/>
      <c r="I81" s="127"/>
      <c r="J81" s="127"/>
      <c r="K81" s="127"/>
    </row>
    <row r="82" spans="1:11" ht="12.75">
      <c r="A82" s="126"/>
      <c r="B82" s="126"/>
      <c r="C82" s="126"/>
      <c r="D82" s="129"/>
      <c r="E82" s="129"/>
      <c r="F82" s="126"/>
      <c r="G82" s="126"/>
      <c r="H82" s="127"/>
      <c r="I82" s="127"/>
      <c r="J82" s="127"/>
      <c r="K82" s="127"/>
    </row>
    <row r="83" spans="1:11" ht="12.75">
      <c r="A83" s="126"/>
      <c r="B83" s="126"/>
      <c r="C83" s="126"/>
      <c r="D83" s="129"/>
      <c r="E83" s="129"/>
      <c r="F83" s="126"/>
      <c r="G83" s="126"/>
      <c r="H83" s="127"/>
      <c r="I83" s="127"/>
      <c r="J83" s="127"/>
      <c r="K83" s="127"/>
    </row>
    <row r="84" spans="1:11" ht="12.75">
      <c r="A84" s="126"/>
      <c r="B84" s="126"/>
      <c r="C84" s="126"/>
      <c r="D84" s="129"/>
      <c r="E84" s="129"/>
      <c r="F84" s="126"/>
      <c r="G84" s="126"/>
      <c r="H84" s="127"/>
      <c r="I84" s="127"/>
      <c r="J84" s="127"/>
      <c r="K84" s="127"/>
    </row>
    <row r="85" spans="1:11" ht="12.75">
      <c r="A85" s="126"/>
      <c r="B85" s="126"/>
      <c r="C85" s="126"/>
      <c r="D85" s="129"/>
      <c r="E85" s="129"/>
      <c r="F85" s="126"/>
      <c r="G85" s="126"/>
      <c r="H85" s="127"/>
      <c r="I85" s="127"/>
      <c r="J85" s="127"/>
      <c r="K85" s="127"/>
    </row>
    <row r="86" spans="1:11" ht="12.75">
      <c r="A86" s="126"/>
      <c r="B86" s="126"/>
      <c r="C86" s="126"/>
      <c r="D86" s="129"/>
      <c r="E86" s="129"/>
      <c r="F86" s="126"/>
      <c r="G86" s="126"/>
      <c r="H86" s="127"/>
      <c r="I86" s="127"/>
      <c r="J86" s="127"/>
      <c r="K86" s="127"/>
    </row>
    <row r="87" spans="1:11" ht="12.75">
      <c r="A87" s="126"/>
      <c r="B87" s="126"/>
      <c r="C87" s="126"/>
      <c r="D87" s="129"/>
      <c r="E87" s="129"/>
      <c r="F87" s="126"/>
      <c r="G87" s="126"/>
      <c r="H87" s="127"/>
      <c r="I87" s="127"/>
      <c r="J87" s="127"/>
      <c r="K87" s="127"/>
    </row>
    <row r="88" spans="1:11" ht="12.75">
      <c r="A88" s="126"/>
      <c r="B88" s="125"/>
      <c r="C88" s="126"/>
      <c r="D88" s="140"/>
      <c r="E88" s="140"/>
      <c r="F88" s="126"/>
      <c r="G88" s="126"/>
      <c r="H88" s="133"/>
      <c r="I88" s="133"/>
      <c r="J88" s="133"/>
      <c r="K88" s="133"/>
    </row>
    <row r="89" spans="1:11" ht="12.75">
      <c r="A89" s="125"/>
      <c r="B89" s="125"/>
      <c r="C89" s="126"/>
      <c r="D89" s="126"/>
      <c r="E89" s="126"/>
      <c r="F89" s="126"/>
      <c r="G89" s="126"/>
      <c r="H89" s="128"/>
      <c r="I89" s="128"/>
      <c r="J89" s="128"/>
      <c r="K89" s="128"/>
    </row>
    <row r="90" spans="1:11" ht="12.75">
      <c r="A90" s="126"/>
      <c r="B90" s="126"/>
      <c r="C90" s="126"/>
      <c r="D90" s="129"/>
      <c r="E90" s="129"/>
      <c r="F90" s="126"/>
      <c r="G90" s="126"/>
      <c r="H90" s="127"/>
      <c r="I90" s="127"/>
      <c r="J90" s="127"/>
      <c r="K90" s="127"/>
    </row>
    <row r="91" spans="1:11" ht="12.75">
      <c r="A91" s="126"/>
      <c r="B91" s="126"/>
      <c r="C91" s="126"/>
      <c r="D91" s="129"/>
      <c r="E91" s="129"/>
      <c r="F91" s="126"/>
      <c r="G91" s="126"/>
      <c r="H91" s="127"/>
      <c r="I91" s="127"/>
      <c r="J91" s="127"/>
      <c r="K91" s="127"/>
    </row>
    <row r="92" spans="1:11" ht="12.75">
      <c r="A92" s="126"/>
      <c r="B92" s="126"/>
      <c r="C92" s="126"/>
      <c r="D92" s="129"/>
      <c r="E92" s="129"/>
      <c r="F92" s="126"/>
      <c r="G92" s="126"/>
      <c r="H92" s="127"/>
      <c r="I92" s="127"/>
      <c r="J92" s="127"/>
      <c r="K92" s="127"/>
    </row>
    <row r="93" spans="1:11" ht="12.75">
      <c r="A93" s="126"/>
      <c r="B93" s="126"/>
      <c r="C93" s="126"/>
      <c r="D93" s="129"/>
      <c r="E93" s="129"/>
      <c r="F93" s="126"/>
      <c r="G93" s="126"/>
      <c r="H93" s="127"/>
      <c r="I93" s="127"/>
      <c r="J93" s="127"/>
      <c r="K93" s="127"/>
    </row>
    <row r="94" spans="1:11" ht="12.75">
      <c r="A94" s="126"/>
      <c r="B94" s="126"/>
      <c r="C94" s="126"/>
      <c r="D94" s="129"/>
      <c r="E94" s="129"/>
      <c r="F94" s="126"/>
      <c r="G94" s="126"/>
      <c r="H94" s="127"/>
      <c r="I94" s="127"/>
      <c r="J94" s="127"/>
      <c r="K94" s="127"/>
    </row>
    <row r="95" spans="1:11" ht="12.75">
      <c r="A95" s="126"/>
      <c r="B95" s="126"/>
      <c r="C95" s="126"/>
      <c r="D95" s="129"/>
      <c r="E95" s="129"/>
      <c r="F95" s="126"/>
      <c r="G95" s="126"/>
      <c r="H95" s="127"/>
      <c r="I95" s="127"/>
      <c r="J95" s="127"/>
      <c r="K95" s="127"/>
    </row>
    <row r="96" spans="1:11" ht="12.75">
      <c r="A96" s="126"/>
      <c r="B96" s="126"/>
      <c r="C96" s="126"/>
      <c r="D96" s="129"/>
      <c r="E96" s="129"/>
      <c r="F96" s="126"/>
      <c r="G96" s="126"/>
      <c r="H96" s="127"/>
      <c r="I96" s="127"/>
      <c r="J96" s="127"/>
      <c r="K96" s="127"/>
    </row>
    <row r="97" spans="1:11" ht="12.75">
      <c r="A97" s="126"/>
      <c r="B97" s="126"/>
      <c r="C97" s="126"/>
      <c r="D97" s="129"/>
      <c r="E97" s="129"/>
      <c r="F97" s="126"/>
      <c r="G97" s="126"/>
      <c r="H97" s="127"/>
      <c r="I97" s="127"/>
      <c r="J97" s="127"/>
      <c r="K97" s="127"/>
    </row>
    <row r="98" spans="1:11" ht="12.75">
      <c r="A98" s="126"/>
      <c r="B98" s="125"/>
      <c r="C98" s="126"/>
      <c r="D98" s="140"/>
      <c r="E98" s="140"/>
      <c r="F98" s="126"/>
      <c r="G98" s="126"/>
      <c r="H98" s="133"/>
      <c r="I98" s="133"/>
      <c r="J98" s="133"/>
      <c r="K98" s="133"/>
    </row>
    <row r="99" spans="1:11" ht="12.75">
      <c r="A99" s="126"/>
      <c r="B99" s="125"/>
      <c r="C99" s="126"/>
      <c r="D99" s="140"/>
      <c r="E99" s="140"/>
      <c r="F99" s="126"/>
      <c r="G99" s="126"/>
      <c r="H99" s="133"/>
      <c r="I99" s="133"/>
      <c r="J99" s="133"/>
      <c r="K99" s="133"/>
    </row>
    <row r="100" spans="1:11" ht="12.75">
      <c r="A100" s="126"/>
      <c r="B100" s="125"/>
      <c r="C100" s="126"/>
      <c r="D100" s="140"/>
      <c r="E100" s="140"/>
      <c r="F100" s="126"/>
      <c r="G100" s="126"/>
      <c r="H100" s="133"/>
      <c r="I100" s="133"/>
      <c r="J100" s="133"/>
      <c r="K100" s="133"/>
    </row>
    <row r="101" spans="1:11" ht="12.75">
      <c r="A101" s="126"/>
      <c r="B101" s="125"/>
      <c r="C101" s="126"/>
      <c r="D101" s="140"/>
      <c r="E101" s="140"/>
      <c r="F101" s="126"/>
      <c r="G101" s="126"/>
      <c r="H101" s="133"/>
      <c r="I101" s="133"/>
      <c r="J101" s="133"/>
      <c r="K101" s="133"/>
    </row>
    <row r="102" spans="1:11" ht="12.75">
      <c r="A102" s="125"/>
      <c r="B102" s="125"/>
      <c r="C102" s="126"/>
      <c r="D102" s="126"/>
      <c r="E102" s="126"/>
      <c r="F102" s="126"/>
      <c r="G102" s="126"/>
      <c r="H102" s="128"/>
      <c r="I102" s="128"/>
      <c r="J102" s="128"/>
      <c r="K102" s="128"/>
    </row>
    <row r="103" spans="1:11" ht="12.75">
      <c r="A103" s="126"/>
      <c r="B103" s="126"/>
      <c r="C103" s="126"/>
      <c r="D103" s="129"/>
      <c r="E103" s="129"/>
      <c r="F103" s="126"/>
      <c r="G103" s="126"/>
      <c r="H103" s="127"/>
      <c r="I103" s="127"/>
      <c r="J103" s="127"/>
      <c r="K103" s="127"/>
    </row>
    <row r="104" spans="1:11" ht="12.75">
      <c r="A104" s="126"/>
      <c r="B104" s="126"/>
      <c r="C104" s="126"/>
      <c r="D104" s="129"/>
      <c r="E104" s="129"/>
      <c r="F104" s="126"/>
      <c r="G104" s="126"/>
      <c r="H104" s="127"/>
      <c r="I104" s="127"/>
      <c r="J104" s="127"/>
      <c r="K104" s="127"/>
    </row>
    <row r="105" spans="1:11" ht="12.75">
      <c r="A105" s="126"/>
      <c r="B105" s="126"/>
      <c r="C105" s="126"/>
      <c r="D105" s="129"/>
      <c r="E105" s="129"/>
      <c r="F105" s="126"/>
      <c r="G105" s="126"/>
      <c r="H105" s="127"/>
      <c r="I105" s="127"/>
      <c r="J105" s="127"/>
      <c r="K105" s="127"/>
    </row>
    <row r="106" spans="1:11" ht="12.75">
      <c r="A106" s="126"/>
      <c r="B106" s="125"/>
      <c r="C106" s="126"/>
      <c r="D106" s="140"/>
      <c r="E106" s="140"/>
      <c r="F106" s="126"/>
      <c r="G106" s="126"/>
      <c r="H106" s="133"/>
      <c r="I106" s="133"/>
      <c r="J106" s="133"/>
      <c r="K106" s="133"/>
    </row>
    <row r="107" spans="1:11" ht="12.75">
      <c r="A107" s="125"/>
      <c r="B107" s="125"/>
      <c r="C107" s="126"/>
      <c r="D107" s="126"/>
      <c r="E107" s="126"/>
      <c r="F107" s="126"/>
      <c r="G107" s="126"/>
      <c r="H107" s="128"/>
      <c r="I107" s="128"/>
      <c r="J107" s="128"/>
      <c r="K107" s="128"/>
    </row>
    <row r="108" spans="1:11" ht="12.75">
      <c r="A108" s="126"/>
      <c r="B108" s="126"/>
      <c r="C108" s="129"/>
      <c r="D108" s="129"/>
      <c r="E108" s="129"/>
      <c r="F108" s="126"/>
      <c r="G108" s="126"/>
      <c r="H108" s="127"/>
      <c r="I108" s="127"/>
      <c r="J108" s="127"/>
      <c r="K108" s="127"/>
    </row>
    <row r="109" spans="1:11" ht="12.75">
      <c r="A109" s="126"/>
      <c r="B109" s="126"/>
      <c r="C109" s="129"/>
      <c r="D109" s="129"/>
      <c r="E109" s="129"/>
      <c r="F109" s="126"/>
      <c r="G109" s="126"/>
      <c r="H109" s="127"/>
      <c r="I109" s="127"/>
      <c r="J109" s="127"/>
      <c r="K109" s="127"/>
    </row>
    <row r="110" spans="1:11" ht="12.75">
      <c r="A110" s="126"/>
      <c r="B110" s="126"/>
      <c r="C110" s="129"/>
      <c r="D110" s="129"/>
      <c r="E110" s="129"/>
      <c r="F110" s="126"/>
      <c r="G110" s="126"/>
      <c r="H110" s="127"/>
      <c r="I110" s="127"/>
      <c r="J110" s="127"/>
      <c r="K110" s="127"/>
    </row>
    <row r="111" spans="1:11" ht="12.75">
      <c r="A111" s="126"/>
      <c r="B111" s="126"/>
      <c r="C111" s="129"/>
      <c r="D111" s="129"/>
      <c r="E111" s="129"/>
      <c r="F111" s="126"/>
      <c r="G111" s="126"/>
      <c r="H111" s="127"/>
      <c r="I111" s="127"/>
      <c r="J111" s="127"/>
      <c r="K111" s="127"/>
    </row>
    <row r="112" spans="1:11" ht="12.75">
      <c r="A112" s="126"/>
      <c r="B112" s="125"/>
      <c r="C112" s="140"/>
      <c r="D112" s="140"/>
      <c r="E112" s="140"/>
      <c r="F112" s="126"/>
      <c r="G112" s="126"/>
      <c r="H112" s="133"/>
      <c r="I112" s="133"/>
      <c r="J112" s="133"/>
      <c r="K112" s="133"/>
    </row>
    <row r="113" spans="1:11" ht="12.75">
      <c r="A113" s="125"/>
      <c r="B113" s="125"/>
      <c r="C113" s="126"/>
      <c r="D113" s="126"/>
      <c r="E113" s="126"/>
      <c r="F113" s="126"/>
      <c r="G113" s="126"/>
      <c r="H113" s="128"/>
      <c r="I113" s="128"/>
      <c r="J113" s="128"/>
      <c r="K113" s="128"/>
    </row>
    <row r="114" spans="1:11" ht="12.75">
      <c r="A114" s="126"/>
      <c r="B114" s="126"/>
      <c r="C114" s="126"/>
      <c r="D114" s="126"/>
      <c r="E114" s="126"/>
      <c r="F114" s="126"/>
      <c r="G114" s="126"/>
      <c r="H114" s="127"/>
      <c r="I114" s="127"/>
      <c r="J114" s="127"/>
      <c r="K114" s="127"/>
    </row>
    <row r="115" spans="1:11" ht="12.75">
      <c r="A115" s="126"/>
      <c r="B115" s="126"/>
      <c r="C115" s="126"/>
      <c r="D115" s="126"/>
      <c r="E115" s="126"/>
      <c r="F115" s="126"/>
      <c r="G115" s="126"/>
      <c r="H115" s="127"/>
      <c r="I115" s="127"/>
      <c r="J115" s="127"/>
      <c r="K115" s="127"/>
    </row>
    <row r="116" spans="1:11" ht="12.75">
      <c r="A116" s="126"/>
      <c r="B116" s="126"/>
      <c r="C116" s="126"/>
      <c r="D116" s="126"/>
      <c r="E116" s="126"/>
      <c r="F116" s="126"/>
      <c r="G116" s="126"/>
      <c r="H116" s="127"/>
      <c r="I116" s="127"/>
      <c r="J116" s="127"/>
      <c r="K116" s="127"/>
    </row>
    <row r="117" spans="1:11" ht="12.75">
      <c r="A117" s="125"/>
      <c r="B117" s="126"/>
      <c r="C117" s="126"/>
      <c r="D117" s="126"/>
      <c r="E117" s="126"/>
      <c r="F117" s="126"/>
      <c r="G117" s="126"/>
      <c r="H117" s="127"/>
      <c r="I117" s="127"/>
      <c r="J117" s="127"/>
      <c r="K117" s="127"/>
    </row>
    <row r="118" spans="1:11" ht="12.75">
      <c r="A118" s="126"/>
      <c r="B118" s="126"/>
      <c r="C118" s="126"/>
      <c r="D118" s="126"/>
      <c r="E118" s="126"/>
      <c r="F118" s="126"/>
      <c r="G118" s="126"/>
      <c r="H118" s="127"/>
      <c r="I118" s="127"/>
      <c r="J118" s="127"/>
      <c r="K118" s="127"/>
    </row>
    <row r="119" spans="1:11" ht="12.75">
      <c r="A119" s="126"/>
      <c r="B119" s="126"/>
      <c r="C119" s="126"/>
      <c r="D119" s="126"/>
      <c r="E119" s="126"/>
      <c r="F119" s="126"/>
      <c r="G119" s="126"/>
      <c r="H119" s="127"/>
      <c r="I119" s="127"/>
      <c r="J119" s="127"/>
      <c r="K119" s="127"/>
    </row>
    <row r="120" spans="1:11" ht="12.75">
      <c r="A120" s="126"/>
      <c r="B120" s="126"/>
      <c r="C120" s="126"/>
      <c r="D120" s="126"/>
      <c r="E120" s="126"/>
      <c r="F120" s="126"/>
      <c r="G120" s="126"/>
      <c r="H120" s="127"/>
      <c r="I120" s="127"/>
      <c r="J120" s="127"/>
      <c r="K120" s="127"/>
    </row>
    <row r="121" spans="1:11" ht="12.75">
      <c r="A121" s="126"/>
      <c r="B121" s="126"/>
      <c r="C121" s="126"/>
      <c r="D121" s="126"/>
      <c r="E121" s="126"/>
      <c r="F121" s="126"/>
      <c r="G121" s="126"/>
      <c r="H121" s="127"/>
      <c r="I121" s="127"/>
      <c r="J121" s="127"/>
      <c r="K121" s="127"/>
    </row>
    <row r="122" spans="1:11" ht="12.75">
      <c r="A122" s="126"/>
      <c r="B122" s="125"/>
      <c r="C122" s="126"/>
      <c r="D122" s="126"/>
      <c r="E122" s="126"/>
      <c r="F122" s="126"/>
      <c r="G122" s="126"/>
      <c r="H122" s="133"/>
      <c r="I122" s="133"/>
      <c r="J122" s="133"/>
      <c r="K122" s="133"/>
    </row>
    <row r="123" spans="1:11" ht="12.75">
      <c r="A123" s="125"/>
      <c r="B123" s="125"/>
      <c r="C123" s="126"/>
      <c r="D123" s="126"/>
      <c r="E123" s="126"/>
      <c r="F123" s="126"/>
      <c r="G123" s="126"/>
      <c r="H123" s="128"/>
      <c r="I123" s="128"/>
      <c r="J123" s="128"/>
      <c r="K123" s="128"/>
    </row>
    <row r="124" spans="1:11" ht="12.75">
      <c r="A124" s="126"/>
      <c r="B124" s="126"/>
      <c r="C124" s="129"/>
      <c r="D124" s="126"/>
      <c r="E124" s="126"/>
      <c r="F124" s="126"/>
      <c r="G124" s="126"/>
      <c r="H124" s="127"/>
      <c r="I124" s="127"/>
      <c r="J124" s="127"/>
      <c r="K124" s="127"/>
    </row>
    <row r="125" spans="1:11" ht="12.75">
      <c r="A125" s="126"/>
      <c r="B125" s="126"/>
      <c r="C125" s="129"/>
      <c r="D125" s="126"/>
      <c r="E125" s="126"/>
      <c r="F125" s="126"/>
      <c r="G125" s="126"/>
      <c r="H125" s="127"/>
      <c r="I125" s="127"/>
      <c r="J125" s="127"/>
      <c r="K125" s="127"/>
    </row>
    <row r="126" spans="1:11" ht="12.75">
      <c r="A126" s="126"/>
      <c r="B126" s="125"/>
      <c r="C126" s="140"/>
      <c r="D126" s="126"/>
      <c r="E126" s="126"/>
      <c r="F126" s="126"/>
      <c r="G126" s="126"/>
      <c r="H126" s="133"/>
      <c r="I126" s="133"/>
      <c r="J126" s="133"/>
      <c r="K126" s="133"/>
    </row>
    <row r="127" spans="1:11" ht="12.75">
      <c r="A127" s="125"/>
      <c r="B127" s="125"/>
      <c r="C127" s="126"/>
      <c r="D127" s="126"/>
      <c r="E127" s="126"/>
      <c r="F127" s="126"/>
      <c r="G127" s="141"/>
      <c r="H127" s="128"/>
      <c r="I127" s="128"/>
      <c r="J127" s="128"/>
      <c r="K127" s="128"/>
    </row>
    <row r="128" spans="1:11" ht="12.75">
      <c r="A128" s="136"/>
      <c r="B128" s="126"/>
      <c r="C128" s="141"/>
      <c r="D128" s="141"/>
      <c r="E128" s="141"/>
      <c r="F128" s="141"/>
      <c r="G128" s="141"/>
      <c r="H128" s="128"/>
      <c r="I128" s="128"/>
      <c r="J128" s="128"/>
      <c r="K128" s="128"/>
    </row>
    <row r="129" spans="1:11" ht="12.75">
      <c r="A129" s="126"/>
      <c r="B129" s="126"/>
      <c r="C129" s="141"/>
      <c r="D129" s="141"/>
      <c r="E129" s="141"/>
      <c r="F129" s="141"/>
      <c r="G129" s="141"/>
      <c r="H129" s="128"/>
      <c r="I129" s="128"/>
      <c r="J129" s="128"/>
      <c r="K129" s="128"/>
    </row>
    <row r="130" spans="1:11" ht="12.75">
      <c r="A130" s="125"/>
      <c r="B130" s="125"/>
      <c r="C130" s="141"/>
      <c r="D130" s="141"/>
      <c r="E130" s="141"/>
      <c r="F130" s="141"/>
      <c r="G130" s="141"/>
      <c r="H130" s="128"/>
      <c r="I130" s="128"/>
      <c r="J130" s="128"/>
      <c r="K130" s="128"/>
    </row>
    <row r="131" spans="1:11" ht="12.75">
      <c r="A131" s="125"/>
      <c r="B131" s="125"/>
      <c r="C131" s="126"/>
      <c r="D131" s="126"/>
      <c r="E131" s="126"/>
      <c r="F131" s="126"/>
      <c r="G131" s="126"/>
      <c r="H131" s="128"/>
      <c r="I131" s="128"/>
      <c r="J131" s="128"/>
      <c r="K131" s="128"/>
    </row>
    <row r="132" spans="1:11" ht="12.75">
      <c r="A132" s="126"/>
      <c r="B132" s="126"/>
      <c r="C132" s="129"/>
      <c r="D132" s="126"/>
      <c r="E132" s="126"/>
      <c r="F132" s="126"/>
      <c r="G132" s="126"/>
      <c r="H132" s="127"/>
      <c r="I132" s="127"/>
      <c r="J132" s="127"/>
      <c r="K132" s="127"/>
    </row>
    <row r="133" spans="1:11" ht="12.75">
      <c r="A133" s="126"/>
      <c r="B133" s="128"/>
      <c r="C133" s="129"/>
      <c r="D133" s="126"/>
      <c r="E133" s="126"/>
      <c r="F133" s="126"/>
      <c r="G133" s="126"/>
      <c r="H133" s="127"/>
      <c r="I133" s="127"/>
      <c r="J133" s="127"/>
      <c r="K133" s="127"/>
    </row>
    <row r="134" spans="1:11" ht="12.75">
      <c r="A134" s="126"/>
      <c r="B134" s="142"/>
      <c r="C134" s="140"/>
      <c r="D134" s="126"/>
      <c r="E134" s="126"/>
      <c r="F134" s="126"/>
      <c r="G134" s="126"/>
      <c r="H134" s="133"/>
      <c r="I134" s="133"/>
      <c r="J134" s="133"/>
      <c r="K134" s="133"/>
    </row>
    <row r="135" spans="1:11" ht="12.75">
      <c r="A135" s="126"/>
      <c r="B135" s="142"/>
      <c r="C135" s="140"/>
      <c r="D135" s="126"/>
      <c r="E135" s="126"/>
      <c r="F135" s="126"/>
      <c r="G135" s="126"/>
      <c r="H135" s="133"/>
      <c r="I135" s="133"/>
      <c r="J135" s="133"/>
      <c r="K135" s="133"/>
    </row>
    <row r="136" spans="1:11" ht="12.75">
      <c r="A136" s="126"/>
      <c r="B136" s="142"/>
      <c r="C136" s="140"/>
      <c r="D136" s="126"/>
      <c r="E136" s="126"/>
      <c r="F136" s="126"/>
      <c r="G136" s="126"/>
      <c r="H136" s="133"/>
      <c r="I136" s="133"/>
      <c r="J136" s="133"/>
      <c r="K136" s="133"/>
    </row>
    <row r="137" spans="1:11" ht="12.75">
      <c r="A137" s="126"/>
      <c r="B137" s="142"/>
      <c r="C137" s="140"/>
      <c r="D137" s="126"/>
      <c r="E137" s="126"/>
      <c r="F137" s="126"/>
      <c r="G137" s="126"/>
      <c r="H137" s="133"/>
      <c r="I137" s="133"/>
      <c r="J137" s="133"/>
      <c r="K137" s="133"/>
    </row>
    <row r="138" spans="1:11" ht="12.75">
      <c r="A138" s="125"/>
      <c r="B138" s="125"/>
      <c r="C138" s="126"/>
      <c r="D138" s="126"/>
      <c r="E138" s="126"/>
      <c r="F138" s="126"/>
      <c r="G138" s="126"/>
      <c r="H138" s="128"/>
      <c r="I138" s="128"/>
      <c r="J138" s="128"/>
      <c r="K138" s="128"/>
    </row>
    <row r="139" spans="1:11" ht="12.75">
      <c r="A139" s="126"/>
      <c r="B139" s="126"/>
      <c r="C139" s="129"/>
      <c r="D139" s="129"/>
      <c r="E139" s="129"/>
      <c r="F139" s="126"/>
      <c r="G139" s="126"/>
      <c r="H139" s="127"/>
      <c r="I139" s="127"/>
      <c r="J139" s="127"/>
      <c r="K139" s="127"/>
    </row>
    <row r="140" spans="1:11" ht="12.75">
      <c r="A140" s="126"/>
      <c r="B140" s="126"/>
      <c r="C140" s="129"/>
      <c r="D140" s="129"/>
      <c r="E140" s="129"/>
      <c r="F140" s="126"/>
      <c r="G140" s="126"/>
      <c r="H140" s="127"/>
      <c r="I140" s="127"/>
      <c r="J140" s="127"/>
      <c r="K140" s="127"/>
    </row>
    <row r="141" spans="1:11" ht="12.75">
      <c r="A141" s="126"/>
      <c r="B141" s="126"/>
      <c r="C141" s="129"/>
      <c r="D141" s="129"/>
      <c r="E141" s="129"/>
      <c r="F141" s="126"/>
      <c r="G141" s="126"/>
      <c r="H141" s="127"/>
      <c r="I141" s="127"/>
      <c r="J141" s="127"/>
      <c r="K141" s="127"/>
    </row>
    <row r="142" spans="1:11" ht="12.75">
      <c r="A142" s="128"/>
      <c r="B142" s="126"/>
      <c r="C142" s="129"/>
      <c r="D142" s="127"/>
      <c r="E142" s="127"/>
      <c r="F142" s="128"/>
      <c r="G142" s="128"/>
      <c r="H142" s="127"/>
      <c r="I142" s="127"/>
      <c r="J142" s="127"/>
      <c r="K142" s="127"/>
    </row>
    <row r="143" spans="1:11" ht="12.75">
      <c r="A143" s="128"/>
      <c r="B143" s="128"/>
      <c r="C143" s="127"/>
      <c r="D143" s="127"/>
      <c r="E143" s="127"/>
      <c r="F143" s="128"/>
      <c r="G143" s="128"/>
      <c r="H143" s="127"/>
      <c r="I143" s="127"/>
      <c r="J143" s="127"/>
      <c r="K143" s="127"/>
    </row>
    <row r="144" spans="1:11" ht="12.75">
      <c r="A144" s="128"/>
      <c r="B144" s="142"/>
      <c r="C144" s="133"/>
      <c r="D144" s="133"/>
      <c r="E144" s="133"/>
      <c r="F144" s="128"/>
      <c r="G144" s="128"/>
      <c r="H144" s="133"/>
      <c r="I144" s="133"/>
      <c r="J144" s="133"/>
      <c r="K144" s="133"/>
    </row>
    <row r="145" spans="1:11" ht="12.75">
      <c r="A145" s="128"/>
      <c r="B145" s="142"/>
      <c r="C145" s="128"/>
      <c r="D145" s="128"/>
      <c r="E145" s="128"/>
      <c r="F145" s="128"/>
      <c r="G145" s="128"/>
      <c r="H145" s="142"/>
      <c r="I145" s="142"/>
      <c r="J145" s="142"/>
      <c r="K145" s="142"/>
    </row>
    <row r="146" spans="1:11" ht="12.75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</row>
    <row r="147" spans="1:11" ht="25.5" customHeight="1">
      <c r="A147" s="128"/>
      <c r="B147" s="128"/>
      <c r="C147" s="128"/>
      <c r="D147" s="143"/>
      <c r="E147" s="128"/>
      <c r="F147" s="128"/>
      <c r="G147" s="503"/>
      <c r="H147" s="503"/>
      <c r="I147" s="128"/>
      <c r="J147" s="128"/>
      <c r="K147" s="128"/>
    </row>
    <row r="148" spans="1:11" ht="12.75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</row>
    <row r="149" spans="1:11" ht="12.75">
      <c r="A149" s="128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</row>
    <row r="150" spans="1:11" ht="12.75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</row>
    <row r="151" spans="1:11" ht="12.75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</row>
    <row r="152" spans="1:11" ht="12.75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</row>
    <row r="153" spans="1:11" ht="12.75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</row>
    <row r="154" spans="1:11" ht="12.75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</row>
    <row r="155" ht="12.75">
      <c r="A155" s="128"/>
    </row>
    <row r="156" ht="12.75">
      <c r="A156" s="128"/>
    </row>
    <row r="157" ht="12.75">
      <c r="A157" s="128"/>
    </row>
    <row r="158" ht="12.75">
      <c r="A158" s="128"/>
    </row>
    <row r="159" ht="12.75">
      <c r="A159" s="128"/>
    </row>
    <row r="160" ht="12.75">
      <c r="A160" s="128"/>
    </row>
    <row r="161" ht="12.75">
      <c r="A161" s="128"/>
    </row>
    <row r="162" ht="12.75">
      <c r="A162" s="128"/>
    </row>
    <row r="163" ht="12.75">
      <c r="A163" s="128"/>
    </row>
    <row r="164" ht="12.75">
      <c r="A164" s="128"/>
    </row>
    <row r="165" ht="12.75">
      <c r="A165" s="128"/>
    </row>
    <row r="166" ht="12.75">
      <c r="A166" s="128"/>
    </row>
    <row r="167" ht="12.75">
      <c r="A167" s="128"/>
    </row>
    <row r="168" ht="12.75">
      <c r="A168" s="128"/>
    </row>
    <row r="169" ht="12.75">
      <c r="A169" s="128"/>
    </row>
    <row r="170" ht="12.75">
      <c r="A170" s="128"/>
    </row>
    <row r="171" ht="12.75">
      <c r="A171" s="128"/>
    </row>
    <row r="172" ht="12.75">
      <c r="A172" s="128"/>
    </row>
    <row r="173" ht="12.75">
      <c r="A173" s="128"/>
    </row>
    <row r="174" ht="12.75">
      <c r="A174" s="128"/>
    </row>
    <row r="175" ht="12.75">
      <c r="A175" s="128"/>
    </row>
    <row r="176" ht="12.75">
      <c r="A176" s="128"/>
    </row>
    <row r="177" ht="12.75">
      <c r="A177" s="128"/>
    </row>
    <row r="178" ht="12.75">
      <c r="A178" s="128"/>
    </row>
    <row r="179" ht="12.75">
      <c r="A179" s="128"/>
    </row>
    <row r="180" ht="12.75">
      <c r="A180" s="128"/>
    </row>
  </sheetData>
  <sheetProtection/>
  <mergeCells count="19">
    <mergeCell ref="A1:K1"/>
    <mergeCell ref="B3:C3"/>
    <mergeCell ref="D3:E3"/>
    <mergeCell ref="F3:G3"/>
    <mergeCell ref="H3:I3"/>
    <mergeCell ref="J3:M3"/>
    <mergeCell ref="A39:L39"/>
    <mergeCell ref="A40:L40"/>
    <mergeCell ref="A41:L41"/>
    <mergeCell ref="A42:L42"/>
    <mergeCell ref="B4:C4"/>
    <mergeCell ref="A24:L24"/>
    <mergeCell ref="B32:I32"/>
    <mergeCell ref="A38:L38"/>
    <mergeCell ref="A27:H27"/>
    <mergeCell ref="A43:L43"/>
    <mergeCell ref="A44:L44"/>
    <mergeCell ref="A45:H45"/>
    <mergeCell ref="G147:H147"/>
  </mergeCells>
  <printOptions/>
  <pageMargins left="0.16" right="0.18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3"/>
  <sheetViews>
    <sheetView zoomScalePageLayoutView="0" workbookViewId="0" topLeftCell="A1">
      <selection activeCell="A13" sqref="A13:A16"/>
    </sheetView>
  </sheetViews>
  <sheetFormatPr defaultColWidth="9.140625" defaultRowHeight="12.75"/>
  <cols>
    <col min="1" max="1" width="24.57421875" style="122" customWidth="1"/>
    <col min="2" max="2" width="15.28125" style="98" customWidth="1"/>
    <col min="3" max="3" width="8.57421875" style="98" customWidth="1"/>
    <col min="4" max="4" width="6.8515625" style="98" customWidth="1"/>
    <col min="5" max="5" width="7.57421875" style="98" customWidth="1"/>
    <col min="6" max="6" width="8.28125" style="98" customWidth="1"/>
    <col min="7" max="7" width="8.421875" style="98" customWidth="1"/>
    <col min="8" max="16384" width="9.140625" style="98" customWidth="1"/>
  </cols>
  <sheetData>
    <row r="1" spans="1:11" ht="15">
      <c r="A1" s="486" t="s">
        <v>211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</row>
    <row r="2" spans="1:11" ht="16.5" thickBot="1">
      <c r="A2" s="99"/>
      <c r="B2" s="100"/>
      <c r="C2" s="101"/>
      <c r="D2" s="101"/>
      <c r="E2" s="101"/>
      <c r="F2" s="101"/>
      <c r="G2" s="101"/>
      <c r="H2" s="102"/>
      <c r="K2" s="201" t="s">
        <v>212</v>
      </c>
    </row>
    <row r="3" spans="1:13" ht="12.75">
      <c r="A3" s="103" t="s">
        <v>147</v>
      </c>
      <c r="B3" s="489" t="s">
        <v>147</v>
      </c>
      <c r="C3" s="527"/>
      <c r="D3" s="528" t="s">
        <v>148</v>
      </c>
      <c r="E3" s="493"/>
      <c r="F3" s="492" t="s">
        <v>149</v>
      </c>
      <c r="G3" s="493"/>
      <c r="H3" s="492" t="s">
        <v>150</v>
      </c>
      <c r="I3" s="493"/>
      <c r="J3" s="494" t="s">
        <v>151</v>
      </c>
      <c r="K3" s="495"/>
      <c r="L3" s="495"/>
      <c r="M3" s="496"/>
    </row>
    <row r="4" spans="1:13" ht="13.5" thickBot="1">
      <c r="A4" s="104" t="s">
        <v>152</v>
      </c>
      <c r="B4" s="499" t="s">
        <v>153</v>
      </c>
      <c r="C4" s="522"/>
      <c r="D4" s="105" t="s">
        <v>154</v>
      </c>
      <c r="E4" s="106" t="s">
        <v>155</v>
      </c>
      <c r="F4" s="106" t="s">
        <v>154</v>
      </c>
      <c r="G4" s="106" t="s">
        <v>155</v>
      </c>
      <c r="H4" s="106" t="s">
        <v>154</v>
      </c>
      <c r="I4" s="106" t="s">
        <v>155</v>
      </c>
      <c r="J4" s="107" t="s">
        <v>156</v>
      </c>
      <c r="K4" s="107" t="s">
        <v>157</v>
      </c>
      <c r="L4" s="107" t="s">
        <v>213</v>
      </c>
      <c r="M4" s="108" t="s">
        <v>214</v>
      </c>
    </row>
    <row r="5" spans="1:13" ht="14.25" customHeight="1">
      <c r="A5" s="109" t="s">
        <v>194</v>
      </c>
      <c r="B5" s="155" t="s">
        <v>158</v>
      </c>
      <c r="C5" s="110"/>
      <c r="D5" s="111"/>
      <c r="E5" s="111"/>
      <c r="F5" s="111"/>
      <c r="G5" s="111"/>
      <c r="H5" s="111"/>
      <c r="I5" s="112"/>
      <c r="J5" s="113"/>
      <c r="K5" s="113"/>
      <c r="L5" s="113"/>
      <c r="M5" s="114"/>
    </row>
    <row r="6" spans="1:13" ht="12.75">
      <c r="A6" s="147" t="s">
        <v>195</v>
      </c>
      <c r="B6" s="186" t="s">
        <v>196</v>
      </c>
      <c r="C6" s="116" t="s">
        <v>130</v>
      </c>
      <c r="D6" s="117"/>
      <c r="E6" s="117"/>
      <c r="F6" s="173" t="s">
        <v>187</v>
      </c>
      <c r="G6" s="173">
        <v>35</v>
      </c>
      <c r="H6" s="117"/>
      <c r="I6" s="119"/>
      <c r="J6" s="118">
        <v>0</v>
      </c>
      <c r="K6" s="118">
        <v>0</v>
      </c>
      <c r="L6" s="118">
        <v>0</v>
      </c>
      <c r="M6" s="120">
        <v>0</v>
      </c>
    </row>
    <row r="7" spans="1:13" ht="12.75" customHeight="1">
      <c r="A7" s="147" t="s">
        <v>197</v>
      </c>
      <c r="B7" s="186" t="s">
        <v>198</v>
      </c>
      <c r="C7" s="116" t="s">
        <v>61</v>
      </c>
      <c r="D7" s="117"/>
      <c r="E7" s="117"/>
      <c r="F7" s="173" t="s">
        <v>187</v>
      </c>
      <c r="G7" s="173">
        <v>35</v>
      </c>
      <c r="H7" s="117"/>
      <c r="I7" s="119"/>
      <c r="J7" s="118">
        <v>1.496</v>
      </c>
      <c r="K7" s="118">
        <v>1.496</v>
      </c>
      <c r="L7" s="118">
        <v>1.496</v>
      </c>
      <c r="M7" s="120">
        <v>1.484</v>
      </c>
    </row>
    <row r="8" spans="1:13" ht="13.5" customHeight="1">
      <c r="A8" s="187" t="s">
        <v>199</v>
      </c>
      <c r="B8" s="186" t="s">
        <v>200</v>
      </c>
      <c r="C8" s="116" t="s">
        <v>57</v>
      </c>
      <c r="D8" s="117"/>
      <c r="E8" s="117"/>
      <c r="F8" s="173" t="s">
        <v>187</v>
      </c>
      <c r="G8" s="173">
        <v>35</v>
      </c>
      <c r="H8" s="117"/>
      <c r="I8" s="119"/>
      <c r="J8" s="118">
        <v>0</v>
      </c>
      <c r="K8" s="118">
        <v>0</v>
      </c>
      <c r="L8" s="118">
        <v>0</v>
      </c>
      <c r="M8" s="120">
        <v>0</v>
      </c>
    </row>
    <row r="9" spans="1:13" ht="14.25" customHeight="1">
      <c r="A9" s="158" t="s">
        <v>159</v>
      </c>
      <c r="B9" s="188" t="s">
        <v>201</v>
      </c>
      <c r="C9" s="182" t="s">
        <v>139</v>
      </c>
      <c r="D9" s="183"/>
      <c r="E9" s="183"/>
      <c r="F9" s="189" t="s">
        <v>187</v>
      </c>
      <c r="G9" s="189">
        <v>35</v>
      </c>
      <c r="H9" s="183"/>
      <c r="I9" s="190"/>
      <c r="J9" s="121">
        <v>0</v>
      </c>
      <c r="K9" s="121">
        <v>0</v>
      </c>
      <c r="L9" s="121">
        <v>0</v>
      </c>
      <c r="M9" s="150">
        <v>0</v>
      </c>
    </row>
    <row r="10" spans="1:13" ht="13.5" customHeight="1">
      <c r="A10" s="158" t="s">
        <v>163</v>
      </c>
      <c r="B10" s="186" t="s">
        <v>202</v>
      </c>
      <c r="C10" s="116" t="s">
        <v>113</v>
      </c>
      <c r="D10" s="117"/>
      <c r="E10" s="117"/>
      <c r="F10" s="173" t="s">
        <v>187</v>
      </c>
      <c r="G10" s="173">
        <v>35</v>
      </c>
      <c r="H10" s="117"/>
      <c r="I10" s="117"/>
      <c r="J10" s="118">
        <v>0</v>
      </c>
      <c r="K10" s="118">
        <v>0</v>
      </c>
      <c r="L10" s="118">
        <v>0</v>
      </c>
      <c r="M10" s="120">
        <v>0</v>
      </c>
    </row>
    <row r="11" spans="1:13" ht="13.5" customHeight="1">
      <c r="A11" s="115"/>
      <c r="B11" s="186" t="s">
        <v>203</v>
      </c>
      <c r="C11" s="116" t="s">
        <v>108</v>
      </c>
      <c r="D11" s="117"/>
      <c r="E11" s="117"/>
      <c r="F11" s="173" t="s">
        <v>187</v>
      </c>
      <c r="G11" s="173">
        <v>35</v>
      </c>
      <c r="H11" s="117"/>
      <c r="I11" s="117"/>
      <c r="J11" s="118">
        <v>0.047</v>
      </c>
      <c r="K11" s="118">
        <v>0.047</v>
      </c>
      <c r="L11" s="118">
        <v>0.047</v>
      </c>
      <c r="M11" s="120">
        <v>0.05</v>
      </c>
    </row>
    <row r="12" spans="1:13" ht="13.5" thickBot="1">
      <c r="A12" s="123"/>
      <c r="B12" s="184" t="s">
        <v>131</v>
      </c>
      <c r="C12" s="174"/>
      <c r="D12" s="175"/>
      <c r="E12" s="175"/>
      <c r="F12" s="176">
        <v>49.1</v>
      </c>
      <c r="G12" s="176">
        <v>35</v>
      </c>
      <c r="H12" s="175"/>
      <c r="I12" s="175"/>
      <c r="J12" s="177">
        <f>SUM(J6:J11)</f>
        <v>1.543</v>
      </c>
      <c r="K12" s="177">
        <f>SUM(K6:K11)</f>
        <v>1.543</v>
      </c>
      <c r="L12" s="177">
        <f>SUM(L6:L11)</f>
        <v>1.543</v>
      </c>
      <c r="M12" s="178">
        <f>SUM(M6:M11)</f>
        <v>1.534</v>
      </c>
    </row>
    <row r="13" spans="1:13" ht="12.75">
      <c r="A13" s="180"/>
      <c r="B13" s="557"/>
      <c r="C13" s="179"/>
      <c r="D13" s="128"/>
      <c r="E13" s="128"/>
      <c r="F13" s="132"/>
      <c r="G13" s="132"/>
      <c r="H13" s="128"/>
      <c r="I13" s="128"/>
      <c r="J13" s="133"/>
      <c r="K13" s="133"/>
      <c r="L13" s="133"/>
      <c r="M13" s="133"/>
    </row>
    <row r="14" spans="1:13" ht="12.75">
      <c r="A14" s="180"/>
      <c r="B14" s="557"/>
      <c r="C14" s="179"/>
      <c r="D14" s="128"/>
      <c r="E14" s="128"/>
      <c r="F14" s="132"/>
      <c r="G14" s="132"/>
      <c r="H14" s="128"/>
      <c r="I14" s="128"/>
      <c r="J14" s="133"/>
      <c r="K14" s="133"/>
      <c r="L14" s="133"/>
      <c r="M14" s="133"/>
    </row>
    <row r="15" spans="1:13" ht="12.75">
      <c r="A15" s="180"/>
      <c r="B15" s="557"/>
      <c r="C15" s="179"/>
      <c r="D15" s="128"/>
      <c r="E15" s="128"/>
      <c r="F15" s="132"/>
      <c r="G15" s="132"/>
      <c r="H15" s="128"/>
      <c r="I15" s="128"/>
      <c r="J15" s="133"/>
      <c r="K15" s="133"/>
      <c r="L15" s="133"/>
      <c r="M15" s="133"/>
    </row>
    <row r="16" spans="1:13" ht="12.75">
      <c r="A16" s="180"/>
      <c r="B16" s="557"/>
      <c r="C16" s="179"/>
      <c r="D16" s="128"/>
      <c r="E16" s="128"/>
      <c r="F16" s="132"/>
      <c r="G16" s="132"/>
      <c r="H16" s="128"/>
      <c r="I16" s="128"/>
      <c r="J16" s="133"/>
      <c r="K16" s="133"/>
      <c r="L16" s="133"/>
      <c r="M16" s="133"/>
    </row>
    <row r="17" spans="1:13" ht="12.75">
      <c r="A17" s="180"/>
      <c r="B17" s="180"/>
      <c r="C17" s="179"/>
      <c r="D17" s="128"/>
      <c r="E17" s="128"/>
      <c r="F17" s="127"/>
      <c r="G17" s="127"/>
      <c r="H17" s="128"/>
      <c r="I17" s="128"/>
      <c r="J17" s="127"/>
      <c r="K17" s="127"/>
      <c r="L17" s="127"/>
      <c r="M17" s="127"/>
    </row>
    <row r="18" spans="1:13" ht="12.75">
      <c r="A18" s="180"/>
      <c r="B18" s="180"/>
      <c r="C18" s="179"/>
      <c r="D18" s="128"/>
      <c r="E18" s="128"/>
      <c r="F18" s="127"/>
      <c r="G18" s="127"/>
      <c r="H18" s="128"/>
      <c r="I18" s="128"/>
      <c r="J18" s="127"/>
      <c r="K18" s="127"/>
      <c r="L18" s="127"/>
      <c r="M18" s="127"/>
    </row>
    <row r="19" spans="1:13" ht="13.5" customHeight="1">
      <c r="A19" s="180"/>
      <c r="B19" s="180"/>
      <c r="C19" s="179"/>
      <c r="D19" s="128"/>
      <c r="E19" s="128"/>
      <c r="F19" s="127"/>
      <c r="G19" s="127"/>
      <c r="H19" s="128"/>
      <c r="I19" s="128"/>
      <c r="J19" s="127"/>
      <c r="K19" s="127"/>
      <c r="L19" s="127"/>
      <c r="M19" s="127"/>
    </row>
    <row r="20" spans="1:13" ht="12.75">
      <c r="A20" s="180"/>
      <c r="B20" s="180"/>
      <c r="C20" s="179"/>
      <c r="D20" s="128"/>
      <c r="E20" s="128"/>
      <c r="F20" s="127"/>
      <c r="G20" s="127"/>
      <c r="H20" s="128"/>
      <c r="I20" s="128"/>
      <c r="J20" s="127"/>
      <c r="K20" s="127"/>
      <c r="L20" s="127"/>
      <c r="M20" s="127"/>
    </row>
    <row r="21" spans="1:13" ht="12.75">
      <c r="A21" s="526" t="s">
        <v>281</v>
      </c>
      <c r="B21" s="498"/>
      <c r="C21" s="498"/>
      <c r="D21" s="498"/>
      <c r="E21" s="498"/>
      <c r="F21" s="498"/>
      <c r="G21" s="498"/>
      <c r="H21" s="498"/>
      <c r="I21" s="128"/>
      <c r="J21" s="127"/>
      <c r="K21" s="127"/>
      <c r="L21" s="127"/>
      <c r="M21" s="127"/>
    </row>
    <row r="22" spans="1:13" ht="12.75">
      <c r="A22" s="180"/>
      <c r="B22" s="181"/>
      <c r="C22" s="181"/>
      <c r="D22" s="128"/>
      <c r="E22" s="128"/>
      <c r="F22" s="133"/>
      <c r="G22" s="133"/>
      <c r="H22" s="128"/>
      <c r="I22" s="128"/>
      <c r="J22" s="133"/>
      <c r="K22" s="133"/>
      <c r="L22" s="133"/>
      <c r="M22" s="133"/>
    </row>
    <row r="23" spans="1:12" ht="12.75">
      <c r="A23" s="125"/>
      <c r="B23" s="125"/>
      <c r="C23" s="126"/>
      <c r="D23" s="126"/>
      <c r="E23" s="126"/>
      <c r="F23" s="126"/>
      <c r="G23" s="126"/>
      <c r="H23" s="127"/>
      <c r="I23" s="127"/>
      <c r="J23" s="127"/>
      <c r="K23" s="127"/>
      <c r="L23" s="128"/>
    </row>
    <row r="24" spans="1:11" ht="12.75">
      <c r="A24" s="126"/>
      <c r="B24" s="126"/>
      <c r="C24" s="129"/>
      <c r="D24" s="129"/>
      <c r="E24" s="129"/>
      <c r="F24" s="126"/>
      <c r="G24" s="126"/>
      <c r="H24" s="127"/>
      <c r="I24" s="127"/>
      <c r="J24" s="127"/>
      <c r="K24" s="127"/>
    </row>
    <row r="25" spans="1:11" ht="12.75">
      <c r="A25" s="126"/>
      <c r="B25" s="126"/>
      <c r="C25" s="129"/>
      <c r="D25" s="129"/>
      <c r="E25" s="129"/>
      <c r="F25" s="129"/>
      <c r="G25" s="129"/>
      <c r="H25" s="127"/>
      <c r="I25" s="127"/>
      <c r="J25" s="127"/>
      <c r="K25" s="127"/>
    </row>
    <row r="26" spans="1:11" ht="12.75">
      <c r="A26" s="130"/>
      <c r="B26" s="131"/>
      <c r="C26" s="132"/>
      <c r="D26" s="132"/>
      <c r="E26" s="132"/>
      <c r="F26" s="132"/>
      <c r="G26" s="132"/>
      <c r="H26" s="133"/>
      <c r="I26" s="133"/>
      <c r="J26" s="133"/>
      <c r="K26" s="133"/>
    </row>
    <row r="27" spans="1:11" ht="12.75">
      <c r="A27" s="134"/>
      <c r="B27" s="125"/>
      <c r="C27" s="130"/>
      <c r="D27" s="130"/>
      <c r="E27" s="130"/>
      <c r="F27" s="130"/>
      <c r="G27" s="135"/>
      <c r="H27" s="128"/>
      <c r="I27" s="128"/>
      <c r="J27" s="128"/>
      <c r="K27" s="128"/>
    </row>
    <row r="28" spans="1:11" ht="12.75">
      <c r="A28" s="136"/>
      <c r="B28" s="137"/>
      <c r="C28" s="135"/>
      <c r="D28" s="135"/>
      <c r="E28" s="135"/>
      <c r="F28" s="130"/>
      <c r="G28" s="135"/>
      <c r="H28" s="127"/>
      <c r="I28" s="127"/>
      <c r="J28" s="127"/>
      <c r="K28" s="127"/>
    </row>
    <row r="29" spans="1:11" ht="12.75">
      <c r="A29" s="136"/>
      <c r="B29" s="137"/>
      <c r="C29" s="135"/>
      <c r="D29" s="135"/>
      <c r="E29" s="135"/>
      <c r="F29" s="130"/>
      <c r="G29" s="135"/>
      <c r="H29" s="127"/>
      <c r="I29" s="127"/>
      <c r="J29" s="127"/>
      <c r="K29" s="127"/>
    </row>
    <row r="30" spans="1:11" ht="12.75">
      <c r="A30" s="136"/>
      <c r="B30" s="137"/>
      <c r="C30" s="135"/>
      <c r="D30" s="135"/>
      <c r="E30" s="135"/>
      <c r="F30" s="130"/>
      <c r="G30" s="135"/>
      <c r="H30" s="127"/>
      <c r="I30" s="127"/>
      <c r="J30" s="127"/>
      <c r="K30" s="127"/>
    </row>
    <row r="31" spans="1:11" ht="12.75">
      <c r="A31" s="136"/>
      <c r="B31" s="137"/>
      <c r="C31" s="135"/>
      <c r="D31" s="135"/>
      <c r="E31" s="135"/>
      <c r="F31" s="130"/>
      <c r="G31" s="135"/>
      <c r="H31" s="127"/>
      <c r="I31" s="127"/>
      <c r="J31" s="127"/>
      <c r="K31" s="127"/>
    </row>
    <row r="32" spans="1:11" ht="12.75">
      <c r="A32" s="136"/>
      <c r="B32" s="137"/>
      <c r="C32" s="135"/>
      <c r="D32" s="135"/>
      <c r="E32" s="135"/>
      <c r="F32" s="130"/>
      <c r="G32" s="135"/>
      <c r="H32" s="127"/>
      <c r="I32" s="127"/>
      <c r="J32" s="127"/>
      <c r="K32" s="127"/>
    </row>
    <row r="33" spans="1:11" ht="12.75">
      <c r="A33" s="136"/>
      <c r="B33" s="131"/>
      <c r="C33" s="132"/>
      <c r="D33" s="132"/>
      <c r="E33" s="132"/>
      <c r="F33" s="130"/>
      <c r="G33" s="135"/>
      <c r="H33" s="133"/>
      <c r="I33" s="133"/>
      <c r="J33" s="133"/>
      <c r="K33" s="133"/>
    </row>
    <row r="34" spans="1:11" ht="12.75">
      <c r="A34" s="134"/>
      <c r="B34" s="125"/>
      <c r="C34" s="130"/>
      <c r="D34" s="130"/>
      <c r="E34" s="130"/>
      <c r="F34" s="130"/>
      <c r="G34" s="135"/>
      <c r="H34" s="128"/>
      <c r="I34" s="128"/>
      <c r="J34" s="128"/>
      <c r="K34" s="128"/>
    </row>
    <row r="35" spans="1:11" ht="12.75">
      <c r="A35" s="136"/>
      <c r="B35" s="137"/>
      <c r="C35" s="135"/>
      <c r="D35" s="135"/>
      <c r="E35" s="135"/>
      <c r="F35" s="130"/>
      <c r="G35" s="135"/>
      <c r="H35" s="127"/>
      <c r="I35" s="127"/>
      <c r="J35" s="127"/>
      <c r="K35" s="127"/>
    </row>
    <row r="36" spans="1:11" ht="12.75">
      <c r="A36" s="130"/>
      <c r="B36" s="137"/>
      <c r="C36" s="135"/>
      <c r="D36" s="135"/>
      <c r="E36" s="135"/>
      <c r="F36" s="130"/>
      <c r="G36" s="135"/>
      <c r="H36" s="127"/>
      <c r="I36" s="127"/>
      <c r="J36" s="127"/>
      <c r="K36" s="127"/>
    </row>
    <row r="37" spans="1:11" ht="12.75">
      <c r="A37" s="130"/>
      <c r="B37" s="131"/>
      <c r="C37" s="135"/>
      <c r="D37" s="132"/>
      <c r="E37" s="132"/>
      <c r="F37" s="130"/>
      <c r="G37" s="135"/>
      <c r="H37" s="133"/>
      <c r="I37" s="133"/>
      <c r="J37" s="133"/>
      <c r="K37" s="133"/>
    </row>
    <row r="38" spans="1:11" ht="12.75">
      <c r="A38" s="138"/>
      <c r="B38" s="125"/>
      <c r="C38" s="130"/>
      <c r="D38" s="130"/>
      <c r="E38" s="130"/>
      <c r="F38" s="130"/>
      <c r="G38" s="135"/>
      <c r="H38" s="128"/>
      <c r="I38" s="128"/>
      <c r="J38" s="128"/>
      <c r="K38" s="128"/>
    </row>
    <row r="39" spans="1:11" ht="12.75">
      <c r="A39" s="128"/>
      <c r="B39" s="137"/>
      <c r="C39" s="135"/>
      <c r="D39" s="135"/>
      <c r="E39" s="135"/>
      <c r="F39" s="130"/>
      <c r="G39" s="135"/>
      <c r="H39" s="127"/>
      <c r="I39" s="127"/>
      <c r="J39" s="127"/>
      <c r="K39" s="127"/>
    </row>
    <row r="40" spans="1:11" ht="12.75">
      <c r="A40" s="128"/>
      <c r="B40" s="137"/>
      <c r="C40" s="135"/>
      <c r="D40" s="135"/>
      <c r="E40" s="135"/>
      <c r="F40" s="130"/>
      <c r="G40" s="135"/>
      <c r="H40" s="127"/>
      <c r="I40" s="127"/>
      <c r="J40" s="127"/>
      <c r="K40" s="127"/>
    </row>
    <row r="41" spans="1:11" ht="12.75">
      <c r="A41" s="136"/>
      <c r="B41" s="137"/>
      <c r="C41" s="135"/>
      <c r="D41" s="135"/>
      <c r="E41" s="135"/>
      <c r="F41" s="130"/>
      <c r="G41" s="135"/>
      <c r="H41" s="127"/>
      <c r="I41" s="127"/>
      <c r="J41" s="127"/>
      <c r="K41" s="127"/>
    </row>
    <row r="42" spans="1:11" ht="12.75">
      <c r="A42" s="126"/>
      <c r="B42" s="137"/>
      <c r="C42" s="135"/>
      <c r="D42" s="135"/>
      <c r="E42" s="135"/>
      <c r="F42" s="130"/>
      <c r="G42" s="135"/>
      <c r="H42" s="127"/>
      <c r="I42" s="127"/>
      <c r="J42" s="127"/>
      <c r="K42" s="127"/>
    </row>
    <row r="43" spans="1:11" ht="12.75">
      <c r="A43" s="126"/>
      <c r="B43" s="137"/>
      <c r="C43" s="135"/>
      <c r="D43" s="135"/>
      <c r="E43" s="135"/>
      <c r="F43" s="130"/>
      <c r="G43" s="135"/>
      <c r="H43" s="127"/>
      <c r="I43" s="127"/>
      <c r="J43" s="127"/>
      <c r="K43" s="127"/>
    </row>
    <row r="44" spans="1:11" ht="12.75">
      <c r="A44" s="136"/>
      <c r="B44" s="137"/>
      <c r="C44" s="135"/>
      <c r="D44" s="135"/>
      <c r="E44" s="135"/>
      <c r="F44" s="130"/>
      <c r="G44" s="135"/>
      <c r="H44" s="127"/>
      <c r="I44" s="127"/>
      <c r="J44" s="127"/>
      <c r="K44" s="127"/>
    </row>
    <row r="45" spans="1:11" ht="12.75">
      <c r="A45" s="136"/>
      <c r="B45" s="131"/>
      <c r="C45" s="135"/>
      <c r="D45" s="132"/>
      <c r="E45" s="132"/>
      <c r="F45" s="130"/>
      <c r="G45" s="135"/>
      <c r="H45" s="133"/>
      <c r="I45" s="133"/>
      <c r="J45" s="133"/>
      <c r="K45" s="133"/>
    </row>
    <row r="46" spans="1:11" ht="12.75">
      <c r="A46" s="138"/>
      <c r="B46" s="125"/>
      <c r="C46" s="130"/>
      <c r="D46" s="130"/>
      <c r="E46" s="130"/>
      <c r="F46" s="130"/>
      <c r="G46" s="135"/>
      <c r="H46" s="128"/>
      <c r="I46" s="128"/>
      <c r="J46" s="128"/>
      <c r="K46" s="128"/>
    </row>
    <row r="47" spans="1:11" ht="12.75">
      <c r="A47" s="128"/>
      <c r="B47" s="137"/>
      <c r="C47" s="135"/>
      <c r="D47" s="135"/>
      <c r="E47" s="135"/>
      <c r="F47" s="130"/>
      <c r="G47" s="135"/>
      <c r="H47" s="127"/>
      <c r="I47" s="127"/>
      <c r="J47" s="127"/>
      <c r="K47" s="127"/>
    </row>
    <row r="48" spans="1:11" ht="12.75">
      <c r="A48" s="128"/>
      <c r="B48" s="137"/>
      <c r="C48" s="135"/>
      <c r="D48" s="135"/>
      <c r="E48" s="135"/>
      <c r="F48" s="130"/>
      <c r="G48" s="135"/>
      <c r="H48" s="127"/>
      <c r="I48" s="127"/>
      <c r="J48" s="127"/>
      <c r="K48" s="127"/>
    </row>
    <row r="49" spans="1:11" ht="12.75">
      <c r="A49" s="126"/>
      <c r="B49" s="137"/>
      <c r="C49" s="135"/>
      <c r="D49" s="135"/>
      <c r="E49" s="135"/>
      <c r="F49" s="130"/>
      <c r="G49" s="135"/>
      <c r="H49" s="127"/>
      <c r="I49" s="127"/>
      <c r="J49" s="127"/>
      <c r="K49" s="127"/>
    </row>
    <row r="50" spans="1:11" ht="12.75">
      <c r="A50" s="139"/>
      <c r="B50" s="131"/>
      <c r="C50" s="135"/>
      <c r="D50" s="132"/>
      <c r="E50" s="132"/>
      <c r="F50" s="130"/>
      <c r="G50" s="135"/>
      <c r="H50" s="133"/>
      <c r="I50" s="133"/>
      <c r="J50" s="133"/>
      <c r="K50" s="133"/>
    </row>
    <row r="51" spans="1:11" ht="12.75">
      <c r="A51" s="134"/>
      <c r="B51" s="125"/>
      <c r="C51" s="130"/>
      <c r="D51" s="130"/>
      <c r="E51" s="130"/>
      <c r="F51" s="130"/>
      <c r="G51" s="130"/>
      <c r="H51" s="128"/>
      <c r="I51" s="128"/>
      <c r="J51" s="128"/>
      <c r="K51" s="128"/>
    </row>
    <row r="52" spans="1:11" ht="12.75">
      <c r="A52" s="136"/>
      <c r="B52" s="130"/>
      <c r="C52" s="135"/>
      <c r="D52" s="135"/>
      <c r="E52" s="135"/>
      <c r="F52" s="135"/>
      <c r="G52" s="135"/>
      <c r="H52" s="127"/>
      <c r="I52" s="127"/>
      <c r="J52" s="127"/>
      <c r="K52" s="127"/>
    </row>
    <row r="53" spans="1:11" ht="12.75">
      <c r="A53" s="126"/>
      <c r="B53" s="137"/>
      <c r="C53" s="135"/>
      <c r="D53" s="135"/>
      <c r="E53" s="135"/>
      <c r="F53" s="135"/>
      <c r="G53" s="135"/>
      <c r="H53" s="127"/>
      <c r="I53" s="127"/>
      <c r="J53" s="127"/>
      <c r="K53" s="127"/>
    </row>
    <row r="54" spans="1:11" ht="12.75">
      <c r="A54" s="126"/>
      <c r="B54" s="131"/>
      <c r="C54" s="132"/>
      <c r="D54" s="132"/>
      <c r="E54" s="132"/>
      <c r="F54" s="132"/>
      <c r="G54" s="132"/>
      <c r="H54" s="133"/>
      <c r="I54" s="133"/>
      <c r="J54" s="133"/>
      <c r="K54" s="133"/>
    </row>
    <row r="55" spans="1:11" ht="12.75">
      <c r="A55" s="126"/>
      <c r="B55" s="131"/>
      <c r="C55" s="132"/>
      <c r="D55" s="132"/>
      <c r="E55" s="132"/>
      <c r="F55" s="132"/>
      <c r="G55" s="132"/>
      <c r="H55" s="133"/>
      <c r="I55" s="133"/>
      <c r="J55" s="133"/>
      <c r="K55" s="133"/>
    </row>
    <row r="56" spans="1:11" ht="12.75">
      <c r="A56" s="126"/>
      <c r="B56" s="131"/>
      <c r="C56" s="132"/>
      <c r="D56" s="132"/>
      <c r="E56" s="132"/>
      <c r="F56" s="132"/>
      <c r="G56" s="132"/>
      <c r="H56" s="133"/>
      <c r="I56" s="133"/>
      <c r="J56" s="133"/>
      <c r="K56" s="133"/>
    </row>
    <row r="57" spans="1:11" ht="12.75">
      <c r="A57" s="126"/>
      <c r="B57" s="131"/>
      <c r="C57" s="132"/>
      <c r="D57" s="132"/>
      <c r="E57" s="132"/>
      <c r="F57" s="132"/>
      <c r="G57" s="132"/>
      <c r="H57" s="133"/>
      <c r="I57" s="133"/>
      <c r="J57" s="133"/>
      <c r="K57" s="133"/>
    </row>
    <row r="58" spans="1:11" ht="12.75">
      <c r="A58" s="126"/>
      <c r="B58" s="131"/>
      <c r="C58" s="132"/>
      <c r="D58" s="132"/>
      <c r="E58" s="132"/>
      <c r="F58" s="132"/>
      <c r="G58" s="132"/>
      <c r="H58" s="133"/>
      <c r="I58" s="133"/>
      <c r="J58" s="133"/>
      <c r="K58" s="133"/>
    </row>
    <row r="59" spans="1:11" ht="12.75">
      <c r="A59" s="126"/>
      <c r="B59" s="131"/>
      <c r="C59" s="132"/>
      <c r="D59" s="132"/>
      <c r="E59" s="132"/>
      <c r="F59" s="132"/>
      <c r="G59" s="132"/>
      <c r="H59" s="133"/>
      <c r="I59" s="133"/>
      <c r="J59" s="133"/>
      <c r="K59" s="133"/>
    </row>
    <row r="60" spans="1:11" ht="12.75">
      <c r="A60" s="125"/>
      <c r="B60" s="125"/>
      <c r="C60" s="126"/>
      <c r="D60" s="126"/>
      <c r="E60" s="126"/>
      <c r="F60" s="126"/>
      <c r="G60" s="126"/>
      <c r="H60" s="128"/>
      <c r="I60" s="128"/>
      <c r="J60" s="128"/>
      <c r="K60" s="128"/>
    </row>
    <row r="61" spans="1:11" ht="12.75">
      <c r="A61" s="126"/>
      <c r="B61" s="126"/>
      <c r="C61" s="126"/>
      <c r="D61" s="129"/>
      <c r="E61" s="129"/>
      <c r="F61" s="129"/>
      <c r="G61" s="129"/>
      <c r="H61" s="127"/>
      <c r="I61" s="127"/>
      <c r="J61" s="127"/>
      <c r="K61" s="127"/>
    </row>
    <row r="62" spans="1:11" ht="12.75">
      <c r="A62" s="126"/>
      <c r="B62" s="126"/>
      <c r="C62" s="126"/>
      <c r="D62" s="129"/>
      <c r="E62" s="129"/>
      <c r="F62" s="129"/>
      <c r="G62" s="129"/>
      <c r="H62" s="127"/>
      <c r="I62" s="127"/>
      <c r="J62" s="127"/>
      <c r="K62" s="127"/>
    </row>
    <row r="63" spans="1:11" ht="12.75">
      <c r="A63" s="126"/>
      <c r="B63" s="126"/>
      <c r="C63" s="126"/>
      <c r="D63" s="129"/>
      <c r="E63" s="129"/>
      <c r="F63" s="129"/>
      <c r="G63" s="129"/>
      <c r="H63" s="127"/>
      <c r="I63" s="127"/>
      <c r="J63" s="127"/>
      <c r="K63" s="127"/>
    </row>
    <row r="64" spans="1:11" ht="12.75">
      <c r="A64" s="126"/>
      <c r="B64" s="126"/>
      <c r="C64" s="126"/>
      <c r="D64" s="129"/>
      <c r="E64" s="129"/>
      <c r="F64" s="129"/>
      <c r="G64" s="129"/>
      <c r="H64" s="127"/>
      <c r="I64" s="127"/>
      <c r="J64" s="127"/>
      <c r="K64" s="127"/>
    </row>
    <row r="65" spans="1:11" ht="12.75">
      <c r="A65" s="126"/>
      <c r="B65" s="126"/>
      <c r="C65" s="126"/>
      <c r="D65" s="129"/>
      <c r="E65" s="129"/>
      <c r="F65" s="129"/>
      <c r="G65" s="129"/>
      <c r="H65" s="127"/>
      <c r="I65" s="127"/>
      <c r="J65" s="127"/>
      <c r="K65" s="127"/>
    </row>
    <row r="66" spans="1:11" ht="12.75">
      <c r="A66" s="126"/>
      <c r="B66" s="125"/>
      <c r="C66" s="126"/>
      <c r="D66" s="140"/>
      <c r="E66" s="140"/>
      <c r="F66" s="140"/>
      <c r="G66" s="140"/>
      <c r="H66" s="133"/>
      <c r="I66" s="133"/>
      <c r="J66" s="133"/>
      <c r="K66" s="133"/>
    </row>
    <row r="67" spans="1:11" ht="12.75">
      <c r="A67" s="125"/>
      <c r="B67" s="125"/>
      <c r="C67" s="126"/>
      <c r="D67" s="126"/>
      <c r="E67" s="126"/>
      <c r="F67" s="126"/>
      <c r="G67" s="126"/>
      <c r="H67" s="128"/>
      <c r="I67" s="128"/>
      <c r="J67" s="128"/>
      <c r="K67" s="128"/>
    </row>
    <row r="68" spans="1:11" ht="12.75">
      <c r="A68" s="128"/>
      <c r="B68" s="126"/>
      <c r="C68" s="126"/>
      <c r="D68" s="129"/>
      <c r="E68" s="129"/>
      <c r="F68" s="126"/>
      <c r="G68" s="126"/>
      <c r="H68" s="127"/>
      <c r="I68" s="127"/>
      <c r="J68" s="127"/>
      <c r="K68" s="127"/>
    </row>
    <row r="69" spans="1:11" ht="12.75">
      <c r="A69" s="128"/>
      <c r="B69" s="126"/>
      <c r="C69" s="126"/>
      <c r="D69" s="129"/>
      <c r="E69" s="129"/>
      <c r="F69" s="126"/>
      <c r="G69" s="126"/>
      <c r="H69" s="127"/>
      <c r="I69" s="127"/>
      <c r="J69" s="127"/>
      <c r="K69" s="127"/>
    </row>
    <row r="70" spans="1:11" ht="16.5" customHeight="1">
      <c r="A70" s="128"/>
      <c r="B70" s="126"/>
      <c r="C70" s="126"/>
      <c r="D70" s="129"/>
      <c r="E70" s="129"/>
      <c r="F70" s="126"/>
      <c r="G70" s="126"/>
      <c r="H70" s="127"/>
      <c r="I70" s="127"/>
      <c r="J70" s="127"/>
      <c r="K70" s="127"/>
    </row>
    <row r="71" spans="1:11" ht="12.75">
      <c r="A71" s="126"/>
      <c r="B71" s="126"/>
      <c r="C71" s="126"/>
      <c r="D71" s="129"/>
      <c r="E71" s="129"/>
      <c r="F71" s="126"/>
      <c r="G71" s="126"/>
      <c r="H71" s="127"/>
      <c r="I71" s="127"/>
      <c r="J71" s="127"/>
      <c r="K71" s="127"/>
    </row>
    <row r="72" spans="1:11" ht="12.75">
      <c r="A72" s="139"/>
      <c r="B72" s="126"/>
      <c r="C72" s="126"/>
      <c r="D72" s="129"/>
      <c r="E72" s="129"/>
      <c r="F72" s="126"/>
      <c r="G72" s="126"/>
      <c r="H72" s="127"/>
      <c r="I72" s="127"/>
      <c r="J72" s="127"/>
      <c r="K72" s="127"/>
    </row>
    <row r="73" spans="1:11" ht="12.75">
      <c r="A73" s="126"/>
      <c r="B73" s="126"/>
      <c r="C73" s="126"/>
      <c r="D73" s="129"/>
      <c r="E73" s="129"/>
      <c r="F73" s="126"/>
      <c r="G73" s="126"/>
      <c r="H73" s="127"/>
      <c r="I73" s="127"/>
      <c r="J73" s="127"/>
      <c r="K73" s="127"/>
    </row>
    <row r="74" spans="1:11" ht="12.75">
      <c r="A74" s="126"/>
      <c r="B74" s="126"/>
      <c r="C74" s="126"/>
      <c r="D74" s="129"/>
      <c r="E74" s="129"/>
      <c r="F74" s="126"/>
      <c r="G74" s="126"/>
      <c r="H74" s="127"/>
      <c r="I74" s="127"/>
      <c r="J74" s="127"/>
      <c r="K74" s="127"/>
    </row>
    <row r="75" spans="1:11" ht="12.75">
      <c r="A75" s="126"/>
      <c r="B75" s="126"/>
      <c r="C75" s="126"/>
      <c r="D75" s="129"/>
      <c r="E75" s="129"/>
      <c r="F75" s="126"/>
      <c r="G75" s="126"/>
      <c r="H75" s="127"/>
      <c r="I75" s="127"/>
      <c r="J75" s="127"/>
      <c r="K75" s="127"/>
    </row>
    <row r="76" spans="1:11" ht="12.75">
      <c r="A76" s="126"/>
      <c r="B76" s="126"/>
      <c r="C76" s="126"/>
      <c r="D76" s="129"/>
      <c r="E76" s="129"/>
      <c r="F76" s="126"/>
      <c r="G76" s="126"/>
      <c r="H76" s="127"/>
      <c r="I76" s="127"/>
      <c r="J76" s="127"/>
      <c r="K76" s="127"/>
    </row>
    <row r="77" spans="1:11" ht="12.75">
      <c r="A77" s="126"/>
      <c r="B77" s="126"/>
      <c r="C77" s="126"/>
      <c r="D77" s="129"/>
      <c r="E77" s="129"/>
      <c r="F77" s="126"/>
      <c r="G77" s="126"/>
      <c r="H77" s="127"/>
      <c r="I77" s="127"/>
      <c r="J77" s="127"/>
      <c r="K77" s="127"/>
    </row>
    <row r="78" spans="1:11" ht="12.75">
      <c r="A78" s="126"/>
      <c r="B78" s="126"/>
      <c r="C78" s="126"/>
      <c r="D78" s="129"/>
      <c r="E78" s="129"/>
      <c r="F78" s="126"/>
      <c r="G78" s="126"/>
      <c r="H78" s="127"/>
      <c r="I78" s="127"/>
      <c r="J78" s="127"/>
      <c r="K78" s="127"/>
    </row>
    <row r="79" spans="1:11" ht="12.75">
      <c r="A79" s="126"/>
      <c r="B79" s="126"/>
      <c r="C79" s="126"/>
      <c r="D79" s="129"/>
      <c r="E79" s="129"/>
      <c r="F79" s="126"/>
      <c r="G79" s="126"/>
      <c r="H79" s="127"/>
      <c r="I79" s="127"/>
      <c r="J79" s="127"/>
      <c r="K79" s="127"/>
    </row>
    <row r="80" spans="1:11" ht="12.75">
      <c r="A80" s="126"/>
      <c r="B80" s="126"/>
      <c r="C80" s="126"/>
      <c r="D80" s="129"/>
      <c r="E80" s="129"/>
      <c r="F80" s="126"/>
      <c r="G80" s="126"/>
      <c r="H80" s="127"/>
      <c r="I80" s="127"/>
      <c r="J80" s="127"/>
      <c r="K80" s="127"/>
    </row>
    <row r="81" spans="1:11" ht="12.75">
      <c r="A81" s="126"/>
      <c r="B81" s="125"/>
      <c r="C81" s="126"/>
      <c r="D81" s="140"/>
      <c r="E81" s="140"/>
      <c r="F81" s="126"/>
      <c r="G81" s="126"/>
      <c r="H81" s="133"/>
      <c r="I81" s="133"/>
      <c r="J81" s="133"/>
      <c r="K81" s="133"/>
    </row>
    <row r="82" spans="1:11" ht="12.75">
      <c r="A82" s="125"/>
      <c r="B82" s="125"/>
      <c r="C82" s="126"/>
      <c r="D82" s="126"/>
      <c r="E82" s="126"/>
      <c r="F82" s="126"/>
      <c r="G82" s="126"/>
      <c r="H82" s="128"/>
      <c r="I82" s="128"/>
      <c r="J82" s="128"/>
      <c r="K82" s="128"/>
    </row>
    <row r="83" spans="1:11" ht="12.75">
      <c r="A83" s="126"/>
      <c r="B83" s="126"/>
      <c r="C83" s="126"/>
      <c r="D83" s="129"/>
      <c r="E83" s="129"/>
      <c r="F83" s="126"/>
      <c r="G83" s="126"/>
      <c r="H83" s="127"/>
      <c r="I83" s="127"/>
      <c r="J83" s="127"/>
      <c r="K83" s="127"/>
    </row>
    <row r="84" spans="1:11" ht="12.75">
      <c r="A84" s="126"/>
      <c r="B84" s="126"/>
      <c r="C84" s="126"/>
      <c r="D84" s="129"/>
      <c r="E84" s="129"/>
      <c r="F84" s="126"/>
      <c r="G84" s="126"/>
      <c r="H84" s="127"/>
      <c r="I84" s="127"/>
      <c r="J84" s="127"/>
      <c r="K84" s="127"/>
    </row>
    <row r="85" spans="1:11" ht="12.75">
      <c r="A85" s="126"/>
      <c r="B85" s="126"/>
      <c r="C85" s="126"/>
      <c r="D85" s="129"/>
      <c r="E85" s="129"/>
      <c r="F85" s="126"/>
      <c r="G85" s="126"/>
      <c r="H85" s="127"/>
      <c r="I85" s="127"/>
      <c r="J85" s="127"/>
      <c r="K85" s="127"/>
    </row>
    <row r="86" spans="1:11" ht="12.75">
      <c r="A86" s="126"/>
      <c r="B86" s="126"/>
      <c r="C86" s="126"/>
      <c r="D86" s="129"/>
      <c r="E86" s="129"/>
      <c r="F86" s="126"/>
      <c r="G86" s="126"/>
      <c r="H86" s="127"/>
      <c r="I86" s="127"/>
      <c r="J86" s="127"/>
      <c r="K86" s="127"/>
    </row>
    <row r="87" spans="1:11" ht="12.75">
      <c r="A87" s="126"/>
      <c r="B87" s="126"/>
      <c r="C87" s="126"/>
      <c r="D87" s="129"/>
      <c r="E87" s="129"/>
      <c r="F87" s="126"/>
      <c r="G87" s="126"/>
      <c r="H87" s="127"/>
      <c r="I87" s="127"/>
      <c r="J87" s="127"/>
      <c r="K87" s="127"/>
    </row>
    <row r="88" spans="1:11" ht="12.75">
      <c r="A88" s="126"/>
      <c r="B88" s="126"/>
      <c r="C88" s="126"/>
      <c r="D88" s="129"/>
      <c r="E88" s="129"/>
      <c r="F88" s="126"/>
      <c r="G88" s="126"/>
      <c r="H88" s="127"/>
      <c r="I88" s="127"/>
      <c r="J88" s="127"/>
      <c r="K88" s="127"/>
    </row>
    <row r="89" spans="1:11" ht="12.75">
      <c r="A89" s="126"/>
      <c r="B89" s="126"/>
      <c r="C89" s="126"/>
      <c r="D89" s="129"/>
      <c r="E89" s="129"/>
      <c r="F89" s="126"/>
      <c r="G89" s="126"/>
      <c r="H89" s="127"/>
      <c r="I89" s="127"/>
      <c r="J89" s="127"/>
      <c r="K89" s="127"/>
    </row>
    <row r="90" spans="1:11" ht="12.75">
      <c r="A90" s="126"/>
      <c r="B90" s="126"/>
      <c r="C90" s="126"/>
      <c r="D90" s="129"/>
      <c r="E90" s="129"/>
      <c r="F90" s="126"/>
      <c r="G90" s="126"/>
      <c r="H90" s="127"/>
      <c r="I90" s="127"/>
      <c r="J90" s="127"/>
      <c r="K90" s="127"/>
    </row>
    <row r="91" spans="1:11" ht="12.75">
      <c r="A91" s="126"/>
      <c r="B91" s="125"/>
      <c r="C91" s="126"/>
      <c r="D91" s="140"/>
      <c r="E91" s="140"/>
      <c r="F91" s="126"/>
      <c r="G91" s="126"/>
      <c r="H91" s="133"/>
      <c r="I91" s="133"/>
      <c r="J91" s="133"/>
      <c r="K91" s="133"/>
    </row>
    <row r="92" spans="1:11" ht="12.75">
      <c r="A92" s="126"/>
      <c r="B92" s="125"/>
      <c r="C92" s="126"/>
      <c r="D92" s="140"/>
      <c r="E92" s="140"/>
      <c r="F92" s="126"/>
      <c r="G92" s="126"/>
      <c r="H92" s="133"/>
      <c r="I92" s="133"/>
      <c r="J92" s="133"/>
      <c r="K92" s="133"/>
    </row>
    <row r="93" spans="1:11" ht="12.75">
      <c r="A93" s="126"/>
      <c r="B93" s="125"/>
      <c r="C93" s="126"/>
      <c r="D93" s="140"/>
      <c r="E93" s="140"/>
      <c r="F93" s="126"/>
      <c r="G93" s="126"/>
      <c r="H93" s="133"/>
      <c r="I93" s="133"/>
      <c r="J93" s="133"/>
      <c r="K93" s="133"/>
    </row>
    <row r="94" spans="1:11" ht="12.75">
      <c r="A94" s="126"/>
      <c r="B94" s="125"/>
      <c r="C94" s="126"/>
      <c r="D94" s="140"/>
      <c r="E94" s="140"/>
      <c r="F94" s="126"/>
      <c r="G94" s="126"/>
      <c r="H94" s="133"/>
      <c r="I94" s="133"/>
      <c r="J94" s="133"/>
      <c r="K94" s="133"/>
    </row>
    <row r="95" spans="1:11" ht="12.75">
      <c r="A95" s="125"/>
      <c r="B95" s="125"/>
      <c r="C95" s="126"/>
      <c r="D95" s="126"/>
      <c r="E95" s="126"/>
      <c r="F95" s="126"/>
      <c r="G95" s="126"/>
      <c r="H95" s="128"/>
      <c r="I95" s="128"/>
      <c r="J95" s="128"/>
      <c r="K95" s="128"/>
    </row>
    <row r="96" spans="1:11" ht="12.75">
      <c r="A96" s="126"/>
      <c r="B96" s="126"/>
      <c r="C96" s="126"/>
      <c r="D96" s="129"/>
      <c r="E96" s="129"/>
      <c r="F96" s="126"/>
      <c r="G96" s="126"/>
      <c r="H96" s="127"/>
      <c r="I96" s="127"/>
      <c r="J96" s="127"/>
      <c r="K96" s="127"/>
    </row>
    <row r="97" spans="1:11" ht="12.75">
      <c r="A97" s="126"/>
      <c r="B97" s="126"/>
      <c r="C97" s="126"/>
      <c r="D97" s="129"/>
      <c r="E97" s="129"/>
      <c r="F97" s="126"/>
      <c r="G97" s="126"/>
      <c r="H97" s="127"/>
      <c r="I97" s="127"/>
      <c r="J97" s="127"/>
      <c r="K97" s="127"/>
    </row>
    <row r="98" spans="1:11" ht="12.75">
      <c r="A98" s="126"/>
      <c r="B98" s="126"/>
      <c r="C98" s="126"/>
      <c r="D98" s="129"/>
      <c r="E98" s="129"/>
      <c r="F98" s="126"/>
      <c r="G98" s="126"/>
      <c r="H98" s="127"/>
      <c r="I98" s="127"/>
      <c r="J98" s="127"/>
      <c r="K98" s="127"/>
    </row>
    <row r="99" spans="1:11" ht="12.75">
      <c r="A99" s="126"/>
      <c r="B99" s="125"/>
      <c r="C99" s="126"/>
      <c r="D99" s="140"/>
      <c r="E99" s="140"/>
      <c r="F99" s="126"/>
      <c r="G99" s="126"/>
      <c r="H99" s="133"/>
      <c r="I99" s="133"/>
      <c r="J99" s="133"/>
      <c r="K99" s="133"/>
    </row>
    <row r="100" spans="1:11" ht="12.75">
      <c r="A100" s="125"/>
      <c r="B100" s="125"/>
      <c r="C100" s="126"/>
      <c r="D100" s="126"/>
      <c r="E100" s="126"/>
      <c r="F100" s="126"/>
      <c r="G100" s="126"/>
      <c r="H100" s="128"/>
      <c r="I100" s="128"/>
      <c r="J100" s="128"/>
      <c r="K100" s="128"/>
    </row>
    <row r="101" spans="1:11" ht="12.75">
      <c r="A101" s="126"/>
      <c r="B101" s="126"/>
      <c r="C101" s="129"/>
      <c r="D101" s="129"/>
      <c r="E101" s="129"/>
      <c r="F101" s="126"/>
      <c r="G101" s="126"/>
      <c r="H101" s="127"/>
      <c r="I101" s="127"/>
      <c r="J101" s="127"/>
      <c r="K101" s="127"/>
    </row>
    <row r="102" spans="1:11" ht="12.75">
      <c r="A102" s="126"/>
      <c r="B102" s="126"/>
      <c r="C102" s="129"/>
      <c r="D102" s="129"/>
      <c r="E102" s="129"/>
      <c r="F102" s="126"/>
      <c r="G102" s="126"/>
      <c r="H102" s="127"/>
      <c r="I102" s="127"/>
      <c r="J102" s="127"/>
      <c r="K102" s="127"/>
    </row>
    <row r="103" spans="1:11" ht="12.75">
      <c r="A103" s="126"/>
      <c r="B103" s="126"/>
      <c r="C103" s="129"/>
      <c r="D103" s="129"/>
      <c r="E103" s="129"/>
      <c r="F103" s="126"/>
      <c r="G103" s="126"/>
      <c r="H103" s="127"/>
      <c r="I103" s="127"/>
      <c r="J103" s="127"/>
      <c r="K103" s="127"/>
    </row>
    <row r="104" spans="1:11" ht="12.75">
      <c r="A104" s="126"/>
      <c r="B104" s="126"/>
      <c r="C104" s="129"/>
      <c r="D104" s="129"/>
      <c r="E104" s="129"/>
      <c r="F104" s="126"/>
      <c r="G104" s="126"/>
      <c r="H104" s="127"/>
      <c r="I104" s="127"/>
      <c r="J104" s="127"/>
      <c r="K104" s="127"/>
    </row>
    <row r="105" spans="1:11" ht="12.75">
      <c r="A105" s="126"/>
      <c r="B105" s="125"/>
      <c r="C105" s="140"/>
      <c r="D105" s="140"/>
      <c r="E105" s="140"/>
      <c r="F105" s="126"/>
      <c r="G105" s="126"/>
      <c r="H105" s="133"/>
      <c r="I105" s="133"/>
      <c r="J105" s="133"/>
      <c r="K105" s="133"/>
    </row>
    <row r="106" spans="1:11" ht="12.75">
      <c r="A106" s="125"/>
      <c r="B106" s="125"/>
      <c r="C106" s="126"/>
      <c r="D106" s="126"/>
      <c r="E106" s="126"/>
      <c r="F106" s="126"/>
      <c r="G106" s="126"/>
      <c r="H106" s="128"/>
      <c r="I106" s="128"/>
      <c r="J106" s="128"/>
      <c r="K106" s="128"/>
    </row>
    <row r="107" spans="1:11" ht="12.75">
      <c r="A107" s="126"/>
      <c r="B107" s="126"/>
      <c r="C107" s="126"/>
      <c r="D107" s="126"/>
      <c r="E107" s="126"/>
      <c r="F107" s="126"/>
      <c r="G107" s="126"/>
      <c r="H107" s="127"/>
      <c r="I107" s="127"/>
      <c r="J107" s="127"/>
      <c r="K107" s="127"/>
    </row>
    <row r="108" spans="1:11" ht="12.75">
      <c r="A108" s="126"/>
      <c r="B108" s="126"/>
      <c r="C108" s="126"/>
      <c r="D108" s="126"/>
      <c r="E108" s="126"/>
      <c r="F108" s="126"/>
      <c r="G108" s="126"/>
      <c r="H108" s="127"/>
      <c r="I108" s="127"/>
      <c r="J108" s="127"/>
      <c r="K108" s="127"/>
    </row>
    <row r="109" spans="1:11" ht="12.75">
      <c r="A109" s="126"/>
      <c r="B109" s="126"/>
      <c r="C109" s="126"/>
      <c r="D109" s="126"/>
      <c r="E109" s="126"/>
      <c r="F109" s="126"/>
      <c r="G109" s="126"/>
      <c r="H109" s="127"/>
      <c r="I109" s="127"/>
      <c r="J109" s="127"/>
      <c r="K109" s="127"/>
    </row>
    <row r="110" spans="1:11" ht="12.75">
      <c r="A110" s="125"/>
      <c r="B110" s="126"/>
      <c r="C110" s="126"/>
      <c r="D110" s="126"/>
      <c r="E110" s="126"/>
      <c r="F110" s="126"/>
      <c r="G110" s="126"/>
      <c r="H110" s="127"/>
      <c r="I110" s="127"/>
      <c r="J110" s="127"/>
      <c r="K110" s="127"/>
    </row>
    <row r="111" spans="1:11" ht="12.75">
      <c r="A111" s="126"/>
      <c r="B111" s="126"/>
      <c r="C111" s="126"/>
      <c r="D111" s="126"/>
      <c r="E111" s="126"/>
      <c r="F111" s="126"/>
      <c r="G111" s="126"/>
      <c r="H111" s="127"/>
      <c r="I111" s="127"/>
      <c r="J111" s="127"/>
      <c r="K111" s="127"/>
    </row>
    <row r="112" spans="1:11" ht="12.75">
      <c r="A112" s="126"/>
      <c r="B112" s="126"/>
      <c r="C112" s="126"/>
      <c r="D112" s="126"/>
      <c r="E112" s="126"/>
      <c r="F112" s="126"/>
      <c r="G112" s="126"/>
      <c r="H112" s="127"/>
      <c r="I112" s="127"/>
      <c r="J112" s="127"/>
      <c r="K112" s="127"/>
    </row>
    <row r="113" spans="1:11" ht="12.75">
      <c r="A113" s="126"/>
      <c r="B113" s="126"/>
      <c r="C113" s="126"/>
      <c r="D113" s="126"/>
      <c r="E113" s="126"/>
      <c r="F113" s="126"/>
      <c r="G113" s="126"/>
      <c r="H113" s="127"/>
      <c r="I113" s="127"/>
      <c r="J113" s="127"/>
      <c r="K113" s="127"/>
    </row>
    <row r="114" spans="1:11" ht="12.75">
      <c r="A114" s="126"/>
      <c r="B114" s="126"/>
      <c r="C114" s="126"/>
      <c r="D114" s="126"/>
      <c r="E114" s="126"/>
      <c r="F114" s="126"/>
      <c r="G114" s="126"/>
      <c r="H114" s="127"/>
      <c r="I114" s="127"/>
      <c r="J114" s="127"/>
      <c r="K114" s="127"/>
    </row>
    <row r="115" spans="1:11" ht="12.75">
      <c r="A115" s="126"/>
      <c r="B115" s="125"/>
      <c r="C115" s="126"/>
      <c r="D115" s="126"/>
      <c r="E115" s="126"/>
      <c r="F115" s="126"/>
      <c r="G115" s="126"/>
      <c r="H115" s="133"/>
      <c r="I115" s="133"/>
      <c r="J115" s="133"/>
      <c r="K115" s="133"/>
    </row>
    <row r="116" spans="1:11" ht="12.75">
      <c r="A116" s="125"/>
      <c r="B116" s="125"/>
      <c r="C116" s="126"/>
      <c r="D116" s="126"/>
      <c r="E116" s="126"/>
      <c r="F116" s="126"/>
      <c r="G116" s="126"/>
      <c r="H116" s="128"/>
      <c r="I116" s="128"/>
      <c r="J116" s="128"/>
      <c r="K116" s="128"/>
    </row>
    <row r="117" spans="1:11" ht="12.75">
      <c r="A117" s="126"/>
      <c r="B117" s="126"/>
      <c r="C117" s="129"/>
      <c r="D117" s="126"/>
      <c r="E117" s="126"/>
      <c r="F117" s="126"/>
      <c r="G117" s="126"/>
      <c r="H117" s="127"/>
      <c r="I117" s="127"/>
      <c r="J117" s="127"/>
      <c r="K117" s="127"/>
    </row>
    <row r="118" spans="1:11" ht="12.75">
      <c r="A118" s="126"/>
      <c r="B118" s="126"/>
      <c r="C118" s="129"/>
      <c r="D118" s="126"/>
      <c r="E118" s="126"/>
      <c r="F118" s="126"/>
      <c r="G118" s="126"/>
      <c r="H118" s="127"/>
      <c r="I118" s="127"/>
      <c r="J118" s="127"/>
      <c r="K118" s="127"/>
    </row>
    <row r="119" spans="1:11" ht="12.75">
      <c r="A119" s="126"/>
      <c r="B119" s="125"/>
      <c r="C119" s="140"/>
      <c r="D119" s="126"/>
      <c r="E119" s="126"/>
      <c r="F119" s="126"/>
      <c r="G119" s="126"/>
      <c r="H119" s="133"/>
      <c r="I119" s="133"/>
      <c r="J119" s="133"/>
      <c r="K119" s="133"/>
    </row>
    <row r="120" spans="1:11" ht="12.75">
      <c r="A120" s="125"/>
      <c r="B120" s="125"/>
      <c r="C120" s="126"/>
      <c r="D120" s="126"/>
      <c r="E120" s="126"/>
      <c r="F120" s="126"/>
      <c r="G120" s="141"/>
      <c r="H120" s="128"/>
      <c r="I120" s="128"/>
      <c r="J120" s="128"/>
      <c r="K120" s="128"/>
    </row>
    <row r="121" spans="1:11" ht="12.75">
      <c r="A121" s="136"/>
      <c r="B121" s="126"/>
      <c r="C121" s="141"/>
      <c r="D121" s="141"/>
      <c r="E121" s="141"/>
      <c r="F121" s="141"/>
      <c r="G121" s="141"/>
      <c r="H121" s="128"/>
      <c r="I121" s="128"/>
      <c r="J121" s="128"/>
      <c r="K121" s="128"/>
    </row>
    <row r="122" spans="1:11" ht="12.75">
      <c r="A122" s="126"/>
      <c r="B122" s="126"/>
      <c r="C122" s="141"/>
      <c r="D122" s="141"/>
      <c r="E122" s="141"/>
      <c r="F122" s="141"/>
      <c r="G122" s="141"/>
      <c r="H122" s="128"/>
      <c r="I122" s="128"/>
      <c r="J122" s="128"/>
      <c r="K122" s="128"/>
    </row>
    <row r="123" spans="1:11" ht="12.75">
      <c r="A123" s="125"/>
      <c r="B123" s="125"/>
      <c r="C123" s="141"/>
      <c r="D123" s="141"/>
      <c r="E123" s="141"/>
      <c r="F123" s="141"/>
      <c r="G123" s="141"/>
      <c r="H123" s="128"/>
      <c r="I123" s="128"/>
      <c r="J123" s="128"/>
      <c r="K123" s="128"/>
    </row>
    <row r="124" spans="1:11" ht="12.75">
      <c r="A124" s="125"/>
      <c r="B124" s="125"/>
      <c r="C124" s="126"/>
      <c r="D124" s="126"/>
      <c r="E124" s="126"/>
      <c r="F124" s="126"/>
      <c r="G124" s="126"/>
      <c r="H124" s="128"/>
      <c r="I124" s="128"/>
      <c r="J124" s="128"/>
      <c r="K124" s="128"/>
    </row>
    <row r="125" spans="1:11" ht="12.75">
      <c r="A125" s="126"/>
      <c r="B125" s="126"/>
      <c r="C125" s="129"/>
      <c r="D125" s="126"/>
      <c r="E125" s="126"/>
      <c r="F125" s="126"/>
      <c r="G125" s="126"/>
      <c r="H125" s="127"/>
      <c r="I125" s="127"/>
      <c r="J125" s="127"/>
      <c r="K125" s="127"/>
    </row>
    <row r="126" spans="1:11" ht="12.75">
      <c r="A126" s="126"/>
      <c r="B126" s="128"/>
      <c r="C126" s="129"/>
      <c r="D126" s="126"/>
      <c r="E126" s="126"/>
      <c r="F126" s="126"/>
      <c r="G126" s="126"/>
      <c r="H126" s="127"/>
      <c r="I126" s="127"/>
      <c r="J126" s="127"/>
      <c r="K126" s="127"/>
    </row>
    <row r="127" spans="1:11" ht="12.75">
      <c r="A127" s="126"/>
      <c r="B127" s="142"/>
      <c r="C127" s="140"/>
      <c r="D127" s="126"/>
      <c r="E127" s="126"/>
      <c r="F127" s="126"/>
      <c r="G127" s="126"/>
      <c r="H127" s="133"/>
      <c r="I127" s="133"/>
      <c r="J127" s="133"/>
      <c r="K127" s="133"/>
    </row>
    <row r="128" spans="1:11" ht="12.75">
      <c r="A128" s="126"/>
      <c r="B128" s="142"/>
      <c r="C128" s="140"/>
      <c r="D128" s="126"/>
      <c r="E128" s="126"/>
      <c r="F128" s="126"/>
      <c r="G128" s="126"/>
      <c r="H128" s="133"/>
      <c r="I128" s="133"/>
      <c r="J128" s="133"/>
      <c r="K128" s="133"/>
    </row>
    <row r="129" spans="1:11" ht="12.75">
      <c r="A129" s="126"/>
      <c r="B129" s="142"/>
      <c r="C129" s="140"/>
      <c r="D129" s="126"/>
      <c r="E129" s="126"/>
      <c r="F129" s="126"/>
      <c r="G129" s="126"/>
      <c r="H129" s="133"/>
      <c r="I129" s="133"/>
      <c r="J129" s="133"/>
      <c r="K129" s="133"/>
    </row>
    <row r="130" spans="1:11" ht="12.75">
      <c r="A130" s="126"/>
      <c r="B130" s="142"/>
      <c r="C130" s="140"/>
      <c r="D130" s="126"/>
      <c r="E130" s="126"/>
      <c r="F130" s="126"/>
      <c r="G130" s="126"/>
      <c r="H130" s="133"/>
      <c r="I130" s="133"/>
      <c r="J130" s="133"/>
      <c r="K130" s="133"/>
    </row>
    <row r="131" spans="1:11" ht="12.75">
      <c r="A131" s="125"/>
      <c r="B131" s="125"/>
      <c r="C131" s="126"/>
      <c r="D131" s="126"/>
      <c r="E131" s="126"/>
      <c r="F131" s="126"/>
      <c r="G131" s="126"/>
      <c r="H131" s="128"/>
      <c r="I131" s="128"/>
      <c r="J131" s="128"/>
      <c r="K131" s="128"/>
    </row>
    <row r="132" spans="1:11" ht="12.75">
      <c r="A132" s="126"/>
      <c r="B132" s="126"/>
      <c r="C132" s="129"/>
      <c r="D132" s="129"/>
      <c r="E132" s="129"/>
      <c r="F132" s="126"/>
      <c r="G132" s="126"/>
      <c r="H132" s="127"/>
      <c r="I132" s="127"/>
      <c r="J132" s="127"/>
      <c r="K132" s="127"/>
    </row>
    <row r="133" spans="1:11" ht="12.75">
      <c r="A133" s="126"/>
      <c r="B133" s="126"/>
      <c r="C133" s="129"/>
      <c r="D133" s="129"/>
      <c r="E133" s="129"/>
      <c r="F133" s="126"/>
      <c r="G133" s="126"/>
      <c r="H133" s="127"/>
      <c r="I133" s="127"/>
      <c r="J133" s="127"/>
      <c r="K133" s="127"/>
    </row>
    <row r="134" spans="1:11" ht="12.75">
      <c r="A134" s="126"/>
      <c r="B134" s="126"/>
      <c r="C134" s="129"/>
      <c r="D134" s="129"/>
      <c r="E134" s="129"/>
      <c r="F134" s="126"/>
      <c r="G134" s="126"/>
      <c r="H134" s="127"/>
      <c r="I134" s="127"/>
      <c r="J134" s="127"/>
      <c r="K134" s="127"/>
    </row>
    <row r="135" spans="1:11" ht="12.75">
      <c r="A135" s="128"/>
      <c r="B135" s="126"/>
      <c r="C135" s="129"/>
      <c r="D135" s="127"/>
      <c r="E135" s="127"/>
      <c r="F135" s="128"/>
      <c r="G135" s="128"/>
      <c r="H135" s="127"/>
      <c r="I135" s="127"/>
      <c r="J135" s="127"/>
      <c r="K135" s="127"/>
    </row>
    <row r="136" spans="1:11" ht="12.75">
      <c r="A136" s="128"/>
      <c r="B136" s="128"/>
      <c r="C136" s="127"/>
      <c r="D136" s="127"/>
      <c r="E136" s="127"/>
      <c r="F136" s="128"/>
      <c r="G136" s="128"/>
      <c r="H136" s="127"/>
      <c r="I136" s="127"/>
      <c r="J136" s="127"/>
      <c r="K136" s="127"/>
    </row>
    <row r="137" spans="1:11" ht="12.75">
      <c r="A137" s="128"/>
      <c r="B137" s="142"/>
      <c r="C137" s="133"/>
      <c r="D137" s="133"/>
      <c r="E137" s="133"/>
      <c r="F137" s="128"/>
      <c r="G137" s="128"/>
      <c r="H137" s="133"/>
      <c r="I137" s="133"/>
      <c r="J137" s="133"/>
      <c r="K137" s="133"/>
    </row>
    <row r="138" spans="1:11" ht="12.75">
      <c r="A138" s="128"/>
      <c r="B138" s="142"/>
      <c r="C138" s="128"/>
      <c r="D138" s="128"/>
      <c r="E138" s="128"/>
      <c r="F138" s="128"/>
      <c r="G138" s="128"/>
      <c r="H138" s="142"/>
      <c r="I138" s="142"/>
      <c r="J138" s="142"/>
      <c r="K138" s="142"/>
    </row>
    <row r="139" spans="1:11" ht="12.75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</row>
    <row r="140" spans="1:11" ht="25.5" customHeight="1">
      <c r="A140" s="128"/>
      <c r="B140" s="128"/>
      <c r="C140" s="128"/>
      <c r="D140" s="143"/>
      <c r="E140" s="128"/>
      <c r="F140" s="128"/>
      <c r="G140" s="503"/>
      <c r="H140" s="503"/>
      <c r="I140" s="128"/>
      <c r="J140" s="128"/>
      <c r="K140" s="128"/>
    </row>
    <row r="141" spans="1:11" ht="12.75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</row>
    <row r="142" spans="1:11" ht="12.75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</row>
    <row r="143" spans="1:11" ht="12.75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</row>
    <row r="144" spans="1:11" ht="12.75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</row>
    <row r="145" spans="1:11" ht="12.75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</row>
    <row r="146" spans="1:11" ht="12.75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</row>
    <row r="147" spans="1:11" ht="12.75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</row>
    <row r="148" ht="12.75">
      <c r="A148" s="128"/>
    </row>
    <row r="149" ht="12.75">
      <c r="A149" s="128"/>
    </row>
    <row r="150" ht="12.75">
      <c r="A150" s="128"/>
    </row>
    <row r="151" ht="12.75">
      <c r="A151" s="128"/>
    </row>
    <row r="152" ht="12.75">
      <c r="A152" s="128"/>
    </row>
    <row r="153" ht="12.75">
      <c r="A153" s="128"/>
    </row>
    <row r="154" ht="12.75">
      <c r="A154" s="128"/>
    </row>
    <row r="155" ht="12.75">
      <c r="A155" s="128"/>
    </row>
    <row r="156" ht="12.75">
      <c r="A156" s="128"/>
    </row>
    <row r="157" ht="12.75">
      <c r="A157" s="128"/>
    </row>
    <row r="158" ht="12.75">
      <c r="A158" s="128"/>
    </row>
    <row r="159" ht="12.75">
      <c r="A159" s="128"/>
    </row>
    <row r="160" ht="12.75">
      <c r="A160" s="128"/>
    </row>
    <row r="161" ht="12.75">
      <c r="A161" s="128"/>
    </row>
    <row r="162" ht="12.75">
      <c r="A162" s="128"/>
    </row>
    <row r="163" ht="12.75">
      <c r="A163" s="128"/>
    </row>
    <row r="164" ht="12.75">
      <c r="A164" s="128"/>
    </row>
    <row r="165" ht="12.75">
      <c r="A165" s="128"/>
    </row>
    <row r="166" ht="12.75">
      <c r="A166" s="128"/>
    </row>
    <row r="167" ht="12.75">
      <c r="A167" s="128"/>
    </row>
    <row r="168" ht="12.75">
      <c r="A168" s="128"/>
    </row>
    <row r="169" ht="12.75">
      <c r="A169" s="128"/>
    </row>
    <row r="170" ht="12.75">
      <c r="A170" s="128"/>
    </row>
    <row r="171" ht="12.75">
      <c r="A171" s="128"/>
    </row>
    <row r="172" ht="12.75">
      <c r="A172" s="128"/>
    </row>
    <row r="173" ht="12.75">
      <c r="A173" s="128"/>
    </row>
  </sheetData>
  <sheetProtection/>
  <mergeCells count="9">
    <mergeCell ref="B4:C4"/>
    <mergeCell ref="G140:H140"/>
    <mergeCell ref="A1:K1"/>
    <mergeCell ref="B3:C3"/>
    <mergeCell ref="D3:E3"/>
    <mergeCell ref="F3:G3"/>
    <mergeCell ref="H3:I3"/>
    <mergeCell ref="J3:M3"/>
    <mergeCell ref="A21:H21"/>
  </mergeCells>
  <printOptions/>
  <pageMargins left="0.7" right="0.18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M45"/>
  <sheetViews>
    <sheetView tabSelected="1" workbookViewId="0" topLeftCell="AF1">
      <selection activeCell="L3" sqref="L3:AD3"/>
    </sheetView>
  </sheetViews>
  <sheetFormatPr defaultColWidth="9.140625" defaultRowHeight="12.75"/>
  <cols>
    <col min="1" max="1" width="3.140625" style="0" customWidth="1"/>
    <col min="2" max="2" width="6.57421875" style="0" customWidth="1"/>
    <col min="3" max="3" width="5.7109375" style="0" customWidth="1"/>
    <col min="4" max="4" width="6.7109375" style="0" customWidth="1"/>
    <col min="5" max="5" width="6.00390625" style="0" customWidth="1"/>
    <col min="6" max="6" width="6.7109375" style="0" customWidth="1"/>
    <col min="7" max="7" width="6.00390625" style="0" customWidth="1"/>
    <col min="8" max="8" width="7.421875" style="0" customWidth="1"/>
    <col min="9" max="9" width="6.140625" style="0" customWidth="1"/>
    <col min="10" max="11" width="5.7109375" style="0" customWidth="1"/>
    <col min="12" max="12" width="5.8515625" style="0" customWidth="1"/>
    <col min="13" max="13" width="5.28125" style="0" customWidth="1"/>
    <col min="14" max="14" width="6.57421875" style="0" customWidth="1"/>
    <col min="15" max="15" width="6.28125" style="0" customWidth="1"/>
    <col min="16" max="16" width="5.8515625" style="0" customWidth="1"/>
    <col min="17" max="17" width="6.28125" style="0" customWidth="1"/>
    <col min="18" max="18" width="5.57421875" style="0" customWidth="1"/>
    <col min="19" max="19" width="5.421875" style="0" customWidth="1"/>
    <col min="20" max="20" width="5.140625" style="0" customWidth="1"/>
    <col min="21" max="21" width="5.7109375" style="0" customWidth="1"/>
    <col min="22" max="22" width="6.00390625" style="0" customWidth="1"/>
    <col min="23" max="23" width="5.8515625" style="0" customWidth="1"/>
    <col min="24" max="24" width="4.421875" style="0" customWidth="1"/>
    <col min="25" max="25" width="4.00390625" style="0" customWidth="1"/>
    <col min="26" max="26" width="4.140625" style="0" customWidth="1"/>
    <col min="27" max="27" width="4.421875" style="0" customWidth="1"/>
    <col min="28" max="28" width="4.8515625" style="0" customWidth="1"/>
    <col min="29" max="30" width="5.421875" style="0" customWidth="1"/>
    <col min="31" max="31" width="4.7109375" style="0" customWidth="1"/>
    <col min="32" max="32" width="5.140625" style="0" customWidth="1"/>
    <col min="33" max="33" width="5.421875" style="0" customWidth="1"/>
    <col min="34" max="34" width="6.140625" style="0" customWidth="1"/>
    <col min="35" max="35" width="4.7109375" style="0" customWidth="1"/>
    <col min="36" max="36" width="6.140625" style="0" customWidth="1"/>
    <col min="37" max="39" width="5.8515625" style="0" customWidth="1"/>
    <col min="40" max="40" width="5.421875" style="0" customWidth="1"/>
    <col min="41" max="41" width="5.57421875" style="0" customWidth="1"/>
    <col min="42" max="42" width="6.421875" style="0" customWidth="1"/>
    <col min="43" max="43" width="5.7109375" style="0" customWidth="1"/>
    <col min="44" max="44" width="6.28125" style="0" customWidth="1"/>
    <col min="45" max="45" width="6.7109375" style="0" customWidth="1"/>
    <col min="46" max="46" width="6.00390625" style="0" customWidth="1"/>
    <col min="47" max="47" width="5.00390625" style="0" customWidth="1"/>
    <col min="48" max="48" width="4.140625" style="0" customWidth="1"/>
    <col min="49" max="49" width="4.8515625" style="0" customWidth="1"/>
    <col min="50" max="50" width="4.421875" style="0" customWidth="1"/>
    <col min="51" max="51" width="4.57421875" style="0" customWidth="1"/>
    <col min="52" max="52" width="5.57421875" style="0" customWidth="1"/>
    <col min="53" max="53" width="4.57421875" style="0" customWidth="1"/>
    <col min="54" max="54" width="4.140625" style="0" customWidth="1"/>
    <col min="55" max="55" width="4.8515625" style="0" customWidth="1"/>
    <col min="56" max="56" width="4.140625" style="0" customWidth="1"/>
    <col min="57" max="57" width="4.57421875" style="0" customWidth="1"/>
    <col min="58" max="58" width="6.140625" style="0" customWidth="1"/>
    <col min="59" max="59" width="6.421875" style="0" customWidth="1"/>
    <col min="60" max="60" width="5.8515625" style="0" customWidth="1"/>
    <col min="61" max="61" width="5.57421875" style="0" customWidth="1"/>
    <col min="62" max="62" width="5.28125" style="0" customWidth="1"/>
    <col min="63" max="63" width="5.421875" style="0" customWidth="1"/>
    <col min="64" max="64" width="6.421875" style="0" customWidth="1"/>
    <col min="65" max="65" width="4.8515625" style="0" customWidth="1"/>
    <col min="66" max="66" width="5.7109375" style="0" customWidth="1"/>
    <col min="67" max="67" width="5.140625" style="0" customWidth="1"/>
    <col min="68" max="68" width="6.28125" style="0" customWidth="1"/>
    <col min="69" max="69" width="5.7109375" style="0" customWidth="1"/>
    <col min="70" max="70" width="6.421875" style="0" customWidth="1"/>
    <col min="71" max="71" width="5.8515625" style="0" customWidth="1"/>
    <col min="72" max="72" width="5.421875" style="0" customWidth="1"/>
    <col min="73" max="73" width="4.8515625" style="0" customWidth="1"/>
    <col min="74" max="74" width="6.28125" style="0" customWidth="1"/>
    <col min="75" max="75" width="6.421875" style="0" customWidth="1"/>
    <col min="76" max="76" width="6.00390625" style="0" customWidth="1"/>
    <col min="77" max="77" width="5.7109375" style="0" customWidth="1"/>
    <col min="78" max="78" width="5.421875" style="0" customWidth="1"/>
    <col min="79" max="79" width="6.00390625" style="0" customWidth="1"/>
    <col min="80" max="80" width="6.140625" style="0" customWidth="1"/>
    <col min="81" max="82" width="5.8515625" style="0" customWidth="1"/>
    <col min="83" max="83" width="6.57421875" style="0" customWidth="1"/>
    <col min="84" max="84" width="6.00390625" style="0" customWidth="1"/>
    <col min="85" max="85" width="6.421875" style="0" customWidth="1"/>
    <col min="86" max="86" width="5.00390625" style="0" customWidth="1"/>
    <col min="87" max="87" width="4.7109375" style="0" customWidth="1"/>
    <col min="88" max="88" width="4.140625" style="0" customWidth="1"/>
    <col min="89" max="89" width="3.8515625" style="0" customWidth="1"/>
    <col min="90" max="90" width="6.57421875" style="0" customWidth="1"/>
    <col min="91" max="91" width="5.8515625" style="0" customWidth="1"/>
  </cols>
  <sheetData>
    <row r="1" spans="1:19" ht="18">
      <c r="A1" s="529" t="s">
        <v>284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</row>
    <row r="2" spans="1:10" ht="15.75">
      <c r="A2" s="532" t="s">
        <v>243</v>
      </c>
      <c r="B2" s="533"/>
      <c r="C2" s="533"/>
      <c r="D2" s="533"/>
      <c r="E2" s="533"/>
      <c r="F2" s="533"/>
      <c r="G2" s="533"/>
      <c r="H2" s="533"/>
      <c r="I2" s="533"/>
      <c r="J2" s="202" t="s">
        <v>244</v>
      </c>
    </row>
    <row r="3" spans="1:11" ht="15">
      <c r="A3" s="534" t="s">
        <v>245</v>
      </c>
      <c r="B3" s="535"/>
      <c r="C3" s="535"/>
      <c r="D3" s="535"/>
      <c r="E3" s="535"/>
      <c r="F3" s="535"/>
      <c r="G3" s="535"/>
      <c r="H3" s="535"/>
      <c r="I3" s="535"/>
      <c r="J3" s="536"/>
      <c r="K3" s="537"/>
    </row>
    <row r="4" spans="1:91" ht="12.75" customHeight="1">
      <c r="A4" s="538" t="s">
        <v>246</v>
      </c>
      <c r="B4" s="541" t="s">
        <v>117</v>
      </c>
      <c r="C4" s="541"/>
      <c r="D4" s="541" t="s">
        <v>117</v>
      </c>
      <c r="E4" s="541"/>
      <c r="F4" s="541" t="s">
        <v>118</v>
      </c>
      <c r="G4" s="541"/>
      <c r="H4" s="541" t="s">
        <v>118</v>
      </c>
      <c r="I4" s="541"/>
      <c r="J4" s="542" t="s">
        <v>26</v>
      </c>
      <c r="K4" s="542"/>
      <c r="L4" s="542" t="s">
        <v>27</v>
      </c>
      <c r="M4" s="542"/>
      <c r="N4" s="545" t="s">
        <v>28</v>
      </c>
      <c r="O4" s="545"/>
      <c r="P4" s="542" t="s">
        <v>30</v>
      </c>
      <c r="Q4" s="542"/>
      <c r="R4" s="542" t="s">
        <v>31</v>
      </c>
      <c r="S4" s="542"/>
      <c r="T4" s="542" t="s">
        <v>33</v>
      </c>
      <c r="U4" s="542"/>
      <c r="V4" s="542" t="s">
        <v>145</v>
      </c>
      <c r="W4" s="542"/>
      <c r="X4" s="542" t="s">
        <v>36</v>
      </c>
      <c r="Y4" s="542"/>
      <c r="Z4" s="542" t="s">
        <v>38</v>
      </c>
      <c r="AA4" s="542"/>
      <c r="AB4" s="542" t="s">
        <v>40</v>
      </c>
      <c r="AC4" s="542"/>
      <c r="AD4" s="542" t="s">
        <v>42</v>
      </c>
      <c r="AE4" s="542"/>
      <c r="AF4" s="545" t="s">
        <v>44</v>
      </c>
      <c r="AG4" s="545"/>
      <c r="AH4" s="542" t="s">
        <v>46</v>
      </c>
      <c r="AI4" s="542"/>
      <c r="AJ4" s="542" t="s">
        <v>47</v>
      </c>
      <c r="AK4" s="542"/>
      <c r="AL4" s="542" t="s">
        <v>48</v>
      </c>
      <c r="AM4" s="542"/>
      <c r="AN4" s="542" t="s">
        <v>49</v>
      </c>
      <c r="AO4" s="542"/>
      <c r="AP4" s="542" t="s">
        <v>51</v>
      </c>
      <c r="AQ4" s="542"/>
      <c r="AR4" s="546" t="s">
        <v>277</v>
      </c>
      <c r="AS4" s="546"/>
      <c r="AT4" s="542" t="s">
        <v>54</v>
      </c>
      <c r="AU4" s="542"/>
      <c r="AV4" s="546" t="s">
        <v>278</v>
      </c>
      <c r="AW4" s="546"/>
      <c r="AX4" s="542" t="s">
        <v>58</v>
      </c>
      <c r="AY4" s="542"/>
      <c r="AZ4" s="542" t="s">
        <v>60</v>
      </c>
      <c r="BA4" s="542"/>
      <c r="BB4" s="545" t="s">
        <v>62</v>
      </c>
      <c r="BC4" s="545"/>
      <c r="BD4" s="547" t="s">
        <v>259</v>
      </c>
      <c r="BE4" s="547"/>
      <c r="BF4" s="545" t="s">
        <v>65</v>
      </c>
      <c r="BG4" s="545"/>
      <c r="BH4" s="542" t="s">
        <v>67</v>
      </c>
      <c r="BI4" s="542"/>
      <c r="BJ4" s="545" t="s">
        <v>260</v>
      </c>
      <c r="BK4" s="545"/>
      <c r="BL4" s="542" t="s">
        <v>70</v>
      </c>
      <c r="BM4" s="542"/>
      <c r="BN4" s="542" t="s">
        <v>72</v>
      </c>
      <c r="BO4" s="542"/>
      <c r="BP4" s="542" t="s">
        <v>74</v>
      </c>
      <c r="BQ4" s="542"/>
      <c r="BR4" s="545" t="s">
        <v>141</v>
      </c>
      <c r="BS4" s="545"/>
      <c r="BT4" s="546" t="s">
        <v>279</v>
      </c>
      <c r="BU4" s="546"/>
      <c r="BV4" s="542" t="s">
        <v>77</v>
      </c>
      <c r="BW4" s="542"/>
      <c r="BX4" s="542" t="s">
        <v>79</v>
      </c>
      <c r="BY4" s="542"/>
      <c r="BZ4" s="547" t="s">
        <v>262</v>
      </c>
      <c r="CA4" s="547"/>
      <c r="CB4" s="542" t="s">
        <v>82</v>
      </c>
      <c r="CC4" s="542"/>
      <c r="CD4" s="542" t="s">
        <v>84</v>
      </c>
      <c r="CE4" s="542"/>
      <c r="CF4" s="542" t="s">
        <v>86</v>
      </c>
      <c r="CG4" s="542"/>
      <c r="CH4" s="545" t="s">
        <v>88</v>
      </c>
      <c r="CI4" s="545"/>
      <c r="CJ4" s="542" t="s">
        <v>90</v>
      </c>
      <c r="CK4" s="542"/>
      <c r="CL4" s="545" t="s">
        <v>142</v>
      </c>
      <c r="CM4" s="545"/>
    </row>
    <row r="5" spans="1:91" ht="12.75">
      <c r="A5" s="539"/>
      <c r="B5" s="543" t="s">
        <v>247</v>
      </c>
      <c r="C5" s="544"/>
      <c r="D5" s="543" t="s">
        <v>248</v>
      </c>
      <c r="E5" s="544"/>
      <c r="F5" s="543" t="s">
        <v>249</v>
      </c>
      <c r="G5" s="544"/>
      <c r="H5" s="543" t="s">
        <v>250</v>
      </c>
      <c r="I5" s="544"/>
      <c r="J5" s="543" t="s">
        <v>109</v>
      </c>
      <c r="K5" s="544"/>
      <c r="L5" s="543" t="s">
        <v>138</v>
      </c>
      <c r="M5" s="544"/>
      <c r="N5" s="543" t="s">
        <v>29</v>
      </c>
      <c r="O5" s="544"/>
      <c r="P5" s="543" t="s">
        <v>110</v>
      </c>
      <c r="Q5" s="544"/>
      <c r="R5" s="543" t="s">
        <v>32</v>
      </c>
      <c r="S5" s="544"/>
      <c r="T5" s="543" t="s">
        <v>34</v>
      </c>
      <c r="U5" s="544"/>
      <c r="V5" s="543" t="s">
        <v>35</v>
      </c>
      <c r="W5" s="544"/>
      <c r="X5" s="543" t="s">
        <v>37</v>
      </c>
      <c r="Y5" s="544"/>
      <c r="Z5" s="543" t="s">
        <v>39</v>
      </c>
      <c r="AA5" s="544"/>
      <c r="AB5" s="543" t="s">
        <v>41</v>
      </c>
      <c r="AC5" s="544"/>
      <c r="AD5" s="543" t="s">
        <v>43</v>
      </c>
      <c r="AE5" s="544"/>
      <c r="AF5" s="543" t="s">
        <v>45</v>
      </c>
      <c r="AG5" s="544"/>
      <c r="AH5" s="543" t="s">
        <v>113</v>
      </c>
      <c r="AI5" s="544"/>
      <c r="AJ5" s="543" t="s">
        <v>112</v>
      </c>
      <c r="AK5" s="544"/>
      <c r="AL5" s="543" t="s">
        <v>139</v>
      </c>
      <c r="AM5" s="544"/>
      <c r="AN5" s="543" t="s">
        <v>50</v>
      </c>
      <c r="AO5" s="544"/>
      <c r="AP5" s="543" t="s">
        <v>52</v>
      </c>
      <c r="AQ5" s="544"/>
      <c r="AR5" s="543" t="s">
        <v>53</v>
      </c>
      <c r="AS5" s="544"/>
      <c r="AT5" s="543" t="s">
        <v>55</v>
      </c>
      <c r="AU5" s="544"/>
      <c r="AV5" s="543" t="s">
        <v>57</v>
      </c>
      <c r="AW5" s="544"/>
      <c r="AX5" s="543" t="s">
        <v>59</v>
      </c>
      <c r="AY5" s="544"/>
      <c r="AZ5" s="543" t="s">
        <v>61</v>
      </c>
      <c r="BA5" s="544"/>
      <c r="BB5" s="543" t="s">
        <v>63</v>
      </c>
      <c r="BC5" s="544"/>
      <c r="BD5" s="543" t="s">
        <v>64</v>
      </c>
      <c r="BE5" s="544"/>
      <c r="BF5" s="543" t="s">
        <v>66</v>
      </c>
      <c r="BG5" s="544"/>
      <c r="BH5" s="543" t="s">
        <v>68</v>
      </c>
      <c r="BI5" s="544"/>
      <c r="BJ5" s="543" t="s">
        <v>69</v>
      </c>
      <c r="BK5" s="544"/>
      <c r="BL5" s="543" t="s">
        <v>71</v>
      </c>
      <c r="BM5" s="544"/>
      <c r="BN5" s="543" t="s">
        <v>73</v>
      </c>
      <c r="BO5" s="544"/>
      <c r="BP5" s="543" t="s">
        <v>75</v>
      </c>
      <c r="BQ5" s="544"/>
      <c r="BR5" s="543" t="s">
        <v>140</v>
      </c>
      <c r="BS5" s="544"/>
      <c r="BT5" s="543" t="s">
        <v>76</v>
      </c>
      <c r="BU5" s="544"/>
      <c r="BV5" s="543" t="s">
        <v>78</v>
      </c>
      <c r="BW5" s="544"/>
      <c r="BX5" s="543" t="s">
        <v>80</v>
      </c>
      <c r="BY5" s="544"/>
      <c r="BZ5" s="543" t="s">
        <v>81</v>
      </c>
      <c r="CA5" s="544"/>
      <c r="CB5" s="543" t="s">
        <v>83</v>
      </c>
      <c r="CC5" s="544"/>
      <c r="CD5" s="543" t="s">
        <v>85</v>
      </c>
      <c r="CE5" s="544"/>
      <c r="CF5" s="543" t="s">
        <v>87</v>
      </c>
      <c r="CG5" s="544"/>
      <c r="CH5" s="543" t="s">
        <v>89</v>
      </c>
      <c r="CI5" s="544"/>
      <c r="CJ5" s="543" t="s">
        <v>91</v>
      </c>
      <c r="CK5" s="544"/>
      <c r="CL5" s="548" t="s">
        <v>263</v>
      </c>
      <c r="CM5" s="549"/>
    </row>
    <row r="6" spans="1:91" ht="12.75">
      <c r="A6" s="539"/>
      <c r="B6" s="235" t="s">
        <v>251</v>
      </c>
      <c r="C6" s="235" t="s">
        <v>252</v>
      </c>
      <c r="D6" s="235" t="s">
        <v>251</v>
      </c>
      <c r="E6" s="235" t="s">
        <v>252</v>
      </c>
      <c r="F6" s="235" t="s">
        <v>251</v>
      </c>
      <c r="G6" s="235" t="s">
        <v>252</v>
      </c>
      <c r="H6" s="235" t="s">
        <v>251</v>
      </c>
      <c r="I6" s="235" t="s">
        <v>252</v>
      </c>
      <c r="J6" s="235" t="s">
        <v>251</v>
      </c>
      <c r="K6" s="235" t="s">
        <v>252</v>
      </c>
      <c r="L6" s="235" t="s">
        <v>251</v>
      </c>
      <c r="M6" s="235" t="s">
        <v>252</v>
      </c>
      <c r="N6" s="235" t="s">
        <v>251</v>
      </c>
      <c r="O6" s="235" t="s">
        <v>252</v>
      </c>
      <c r="P6" s="235" t="s">
        <v>251</v>
      </c>
      <c r="Q6" s="235" t="s">
        <v>252</v>
      </c>
      <c r="R6" s="235" t="s">
        <v>251</v>
      </c>
      <c r="S6" s="235" t="s">
        <v>252</v>
      </c>
      <c r="T6" s="235" t="s">
        <v>251</v>
      </c>
      <c r="U6" s="235" t="s">
        <v>252</v>
      </c>
      <c r="V6" s="235" t="s">
        <v>251</v>
      </c>
      <c r="W6" s="235" t="s">
        <v>252</v>
      </c>
      <c r="X6" s="235" t="s">
        <v>251</v>
      </c>
      <c r="Y6" s="235" t="s">
        <v>252</v>
      </c>
      <c r="Z6" s="235" t="s">
        <v>251</v>
      </c>
      <c r="AA6" s="235" t="s">
        <v>252</v>
      </c>
      <c r="AB6" s="235" t="s">
        <v>251</v>
      </c>
      <c r="AC6" s="235" t="s">
        <v>252</v>
      </c>
      <c r="AD6" s="235" t="s">
        <v>251</v>
      </c>
      <c r="AE6" s="235" t="s">
        <v>252</v>
      </c>
      <c r="AF6" s="235" t="s">
        <v>251</v>
      </c>
      <c r="AG6" s="235" t="s">
        <v>252</v>
      </c>
      <c r="AH6" s="235" t="s">
        <v>251</v>
      </c>
      <c r="AI6" s="235" t="s">
        <v>252</v>
      </c>
      <c r="AJ6" s="235" t="s">
        <v>251</v>
      </c>
      <c r="AK6" s="235" t="s">
        <v>252</v>
      </c>
      <c r="AL6" s="235" t="s">
        <v>251</v>
      </c>
      <c r="AM6" s="235" t="s">
        <v>252</v>
      </c>
      <c r="AN6" s="235" t="s">
        <v>251</v>
      </c>
      <c r="AO6" s="235" t="s">
        <v>252</v>
      </c>
      <c r="AP6" s="235" t="s">
        <v>251</v>
      </c>
      <c r="AQ6" s="235" t="s">
        <v>252</v>
      </c>
      <c r="AR6" s="235" t="s">
        <v>251</v>
      </c>
      <c r="AS6" s="235" t="s">
        <v>252</v>
      </c>
      <c r="AT6" s="235" t="s">
        <v>251</v>
      </c>
      <c r="AU6" s="235" t="s">
        <v>252</v>
      </c>
      <c r="AV6" s="235" t="s">
        <v>251</v>
      </c>
      <c r="AW6" s="235" t="s">
        <v>252</v>
      </c>
      <c r="AX6" s="235" t="s">
        <v>251</v>
      </c>
      <c r="AY6" s="235" t="s">
        <v>252</v>
      </c>
      <c r="AZ6" s="235" t="s">
        <v>251</v>
      </c>
      <c r="BA6" s="235" t="s">
        <v>252</v>
      </c>
      <c r="BB6" s="235" t="s">
        <v>251</v>
      </c>
      <c r="BC6" s="235" t="s">
        <v>252</v>
      </c>
      <c r="BD6" s="235" t="s">
        <v>251</v>
      </c>
      <c r="BE6" s="235" t="s">
        <v>252</v>
      </c>
      <c r="BF6" s="235" t="s">
        <v>251</v>
      </c>
      <c r="BG6" s="235" t="s">
        <v>252</v>
      </c>
      <c r="BH6" s="235" t="s">
        <v>251</v>
      </c>
      <c r="BI6" s="235" t="s">
        <v>252</v>
      </c>
      <c r="BJ6" s="235" t="s">
        <v>251</v>
      </c>
      <c r="BK6" s="235" t="s">
        <v>252</v>
      </c>
      <c r="BL6" s="235" t="s">
        <v>251</v>
      </c>
      <c r="BM6" s="235" t="s">
        <v>252</v>
      </c>
      <c r="BN6" s="235" t="s">
        <v>251</v>
      </c>
      <c r="BO6" s="235" t="s">
        <v>252</v>
      </c>
      <c r="BP6" s="235" t="s">
        <v>251</v>
      </c>
      <c r="BQ6" s="235" t="s">
        <v>252</v>
      </c>
      <c r="BR6" s="235" t="s">
        <v>251</v>
      </c>
      <c r="BS6" s="235" t="s">
        <v>252</v>
      </c>
      <c r="BT6" s="235" t="s">
        <v>251</v>
      </c>
      <c r="BU6" s="235" t="s">
        <v>252</v>
      </c>
      <c r="BV6" s="235" t="s">
        <v>251</v>
      </c>
      <c r="BW6" s="235" t="s">
        <v>252</v>
      </c>
      <c r="BX6" s="235" t="s">
        <v>251</v>
      </c>
      <c r="BY6" s="235" t="s">
        <v>252</v>
      </c>
      <c r="BZ6" s="235" t="s">
        <v>251</v>
      </c>
      <c r="CA6" s="235" t="s">
        <v>252</v>
      </c>
      <c r="CB6" s="235" t="s">
        <v>251</v>
      </c>
      <c r="CC6" s="235" t="s">
        <v>252</v>
      </c>
      <c r="CD6" s="235" t="s">
        <v>251</v>
      </c>
      <c r="CE6" s="235" t="s">
        <v>252</v>
      </c>
      <c r="CF6" s="235" t="s">
        <v>251</v>
      </c>
      <c r="CG6" s="235" t="s">
        <v>252</v>
      </c>
      <c r="CH6" s="235" t="s">
        <v>251</v>
      </c>
      <c r="CI6" s="235" t="s">
        <v>252</v>
      </c>
      <c r="CJ6" s="235" t="s">
        <v>251</v>
      </c>
      <c r="CK6" s="235" t="s">
        <v>252</v>
      </c>
      <c r="CL6" s="235" t="s">
        <v>251</v>
      </c>
      <c r="CM6" s="235" t="s">
        <v>252</v>
      </c>
    </row>
    <row r="7" spans="1:91" ht="12.75">
      <c r="A7" s="540"/>
      <c r="B7" s="559" t="s">
        <v>253</v>
      </c>
      <c r="C7" s="559" t="s">
        <v>253</v>
      </c>
      <c r="D7" s="559" t="s">
        <v>253</v>
      </c>
      <c r="E7" s="559" t="s">
        <v>253</v>
      </c>
      <c r="F7" s="559" t="s">
        <v>253</v>
      </c>
      <c r="G7" s="559" t="s">
        <v>253</v>
      </c>
      <c r="H7" s="559" t="s">
        <v>253</v>
      </c>
      <c r="I7" s="559" t="s">
        <v>253</v>
      </c>
      <c r="J7" s="559" t="s">
        <v>253</v>
      </c>
      <c r="K7" s="559" t="s">
        <v>253</v>
      </c>
      <c r="L7" s="559" t="s">
        <v>253</v>
      </c>
      <c r="M7" s="559" t="s">
        <v>253</v>
      </c>
      <c r="N7" s="559" t="s">
        <v>253</v>
      </c>
      <c r="O7" s="559" t="s">
        <v>253</v>
      </c>
      <c r="P7" s="559" t="s">
        <v>253</v>
      </c>
      <c r="Q7" s="559" t="s">
        <v>253</v>
      </c>
      <c r="R7" s="559" t="s">
        <v>253</v>
      </c>
      <c r="S7" s="559" t="s">
        <v>253</v>
      </c>
      <c r="T7" s="559" t="s">
        <v>253</v>
      </c>
      <c r="U7" s="559" t="s">
        <v>253</v>
      </c>
      <c r="V7" s="559" t="s">
        <v>253</v>
      </c>
      <c r="W7" s="559" t="s">
        <v>253</v>
      </c>
      <c r="X7" s="559" t="s">
        <v>253</v>
      </c>
      <c r="Y7" s="559" t="s">
        <v>253</v>
      </c>
      <c r="Z7" s="559" t="s">
        <v>253</v>
      </c>
      <c r="AA7" s="559" t="s">
        <v>253</v>
      </c>
      <c r="AB7" s="559" t="s">
        <v>253</v>
      </c>
      <c r="AC7" s="559" t="s">
        <v>253</v>
      </c>
      <c r="AD7" s="559" t="s">
        <v>253</v>
      </c>
      <c r="AE7" s="559" t="s">
        <v>253</v>
      </c>
      <c r="AF7" s="559" t="s">
        <v>253</v>
      </c>
      <c r="AG7" s="559" t="s">
        <v>253</v>
      </c>
      <c r="AH7" s="559" t="s">
        <v>253</v>
      </c>
      <c r="AI7" s="559" t="s">
        <v>253</v>
      </c>
      <c r="AJ7" s="559" t="s">
        <v>253</v>
      </c>
      <c r="AK7" s="559" t="s">
        <v>253</v>
      </c>
      <c r="AL7" s="559" t="s">
        <v>253</v>
      </c>
      <c r="AM7" s="559" t="s">
        <v>253</v>
      </c>
      <c r="AN7" s="559" t="s">
        <v>253</v>
      </c>
      <c r="AO7" s="559" t="s">
        <v>253</v>
      </c>
      <c r="AP7" s="559" t="s">
        <v>253</v>
      </c>
      <c r="AQ7" s="559" t="s">
        <v>253</v>
      </c>
      <c r="AR7" s="559" t="s">
        <v>253</v>
      </c>
      <c r="AS7" s="559" t="s">
        <v>253</v>
      </c>
      <c r="AT7" s="559" t="s">
        <v>253</v>
      </c>
      <c r="AU7" s="559" t="s">
        <v>253</v>
      </c>
      <c r="AV7" s="559" t="s">
        <v>253</v>
      </c>
      <c r="AW7" s="559" t="s">
        <v>253</v>
      </c>
      <c r="AX7" s="559" t="s">
        <v>253</v>
      </c>
      <c r="AY7" s="559" t="s">
        <v>253</v>
      </c>
      <c r="AZ7" s="559" t="s">
        <v>253</v>
      </c>
      <c r="BA7" s="559" t="s">
        <v>253</v>
      </c>
      <c r="BB7" s="559" t="s">
        <v>253</v>
      </c>
      <c r="BC7" s="559" t="s">
        <v>253</v>
      </c>
      <c r="BD7" s="559" t="s">
        <v>253</v>
      </c>
      <c r="BE7" s="559" t="s">
        <v>253</v>
      </c>
      <c r="BF7" s="559" t="s">
        <v>253</v>
      </c>
      <c r="BG7" s="559" t="s">
        <v>253</v>
      </c>
      <c r="BH7" s="559" t="s">
        <v>253</v>
      </c>
      <c r="BI7" s="559" t="s">
        <v>253</v>
      </c>
      <c r="BJ7" s="559" t="s">
        <v>253</v>
      </c>
      <c r="BK7" s="559" t="s">
        <v>253</v>
      </c>
      <c r="BL7" s="559" t="s">
        <v>253</v>
      </c>
      <c r="BM7" s="559" t="s">
        <v>253</v>
      </c>
      <c r="BN7" s="559" t="s">
        <v>253</v>
      </c>
      <c r="BO7" s="559" t="s">
        <v>253</v>
      </c>
      <c r="BP7" s="559" t="s">
        <v>253</v>
      </c>
      <c r="BQ7" s="559" t="s">
        <v>253</v>
      </c>
      <c r="BR7" s="559" t="s">
        <v>253</v>
      </c>
      <c r="BS7" s="559" t="s">
        <v>253</v>
      </c>
      <c r="BT7" s="559" t="s">
        <v>253</v>
      </c>
      <c r="BU7" s="559" t="s">
        <v>253</v>
      </c>
      <c r="BV7" s="559" t="s">
        <v>253</v>
      </c>
      <c r="BW7" s="559" t="s">
        <v>253</v>
      </c>
      <c r="BX7" s="559" t="s">
        <v>253</v>
      </c>
      <c r="BY7" s="559" t="s">
        <v>253</v>
      </c>
      <c r="BZ7" s="559" t="s">
        <v>253</v>
      </c>
      <c r="CA7" s="559" t="s">
        <v>253</v>
      </c>
      <c r="CB7" s="559" t="s">
        <v>253</v>
      </c>
      <c r="CC7" s="559" t="s">
        <v>253</v>
      </c>
      <c r="CD7" s="559" t="s">
        <v>253</v>
      </c>
      <c r="CE7" s="559" t="s">
        <v>253</v>
      </c>
      <c r="CF7" s="559" t="s">
        <v>253</v>
      </c>
      <c r="CG7" s="559" t="s">
        <v>253</v>
      </c>
      <c r="CH7" s="559" t="s">
        <v>253</v>
      </c>
      <c r="CI7" s="559" t="s">
        <v>253</v>
      </c>
      <c r="CJ7" s="559" t="s">
        <v>253</v>
      </c>
      <c r="CK7" s="559" t="s">
        <v>253</v>
      </c>
      <c r="CL7" s="559" t="s">
        <v>253</v>
      </c>
      <c r="CM7" s="559" t="s">
        <v>253</v>
      </c>
    </row>
    <row r="8" spans="1:91" ht="19.5" customHeight="1">
      <c r="A8" s="214">
        <v>1</v>
      </c>
      <c r="B8" s="64">
        <v>3974</v>
      </c>
      <c r="C8" s="64">
        <v>2244</v>
      </c>
      <c r="D8" s="64">
        <v>8738</v>
      </c>
      <c r="E8" s="64">
        <v>3017</v>
      </c>
      <c r="F8" s="64">
        <v>4514</v>
      </c>
      <c r="G8" s="64">
        <v>2741</v>
      </c>
      <c r="H8" s="64" t="s">
        <v>283</v>
      </c>
      <c r="I8" s="64">
        <v>4037</v>
      </c>
      <c r="J8" s="64">
        <v>774</v>
      </c>
      <c r="K8" s="64">
        <v>198</v>
      </c>
      <c r="L8" s="64">
        <v>516</v>
      </c>
      <c r="M8" s="64">
        <v>429</v>
      </c>
      <c r="N8" s="64">
        <v>1296</v>
      </c>
      <c r="O8" s="64">
        <v>714</v>
      </c>
      <c r="P8" s="64">
        <v>369</v>
      </c>
      <c r="Q8" s="64">
        <v>468</v>
      </c>
      <c r="R8" s="64">
        <v>110</v>
      </c>
      <c r="S8" s="64">
        <v>107</v>
      </c>
      <c r="T8" s="64">
        <v>72</v>
      </c>
      <c r="U8" s="64">
        <v>360</v>
      </c>
      <c r="V8" s="64">
        <v>452</v>
      </c>
      <c r="W8" s="64">
        <v>72</v>
      </c>
      <c r="X8" s="64">
        <v>0</v>
      </c>
      <c r="Y8" s="64">
        <v>0</v>
      </c>
      <c r="Z8" s="64">
        <v>2</v>
      </c>
      <c r="AA8" s="64">
        <v>18</v>
      </c>
      <c r="AB8" s="64">
        <v>18</v>
      </c>
      <c r="AC8" s="64">
        <v>18</v>
      </c>
      <c r="AD8" s="64">
        <v>1.6</v>
      </c>
      <c r="AE8" s="64">
        <v>0</v>
      </c>
      <c r="AF8" s="64">
        <v>362</v>
      </c>
      <c r="AG8" s="64">
        <v>162</v>
      </c>
      <c r="AH8" s="64">
        <v>810</v>
      </c>
      <c r="AI8" s="64">
        <v>366</v>
      </c>
      <c r="AJ8" s="64">
        <v>1020</v>
      </c>
      <c r="AK8" s="64">
        <v>689</v>
      </c>
      <c r="AL8" s="64">
        <v>594</v>
      </c>
      <c r="AM8" s="64">
        <v>462</v>
      </c>
      <c r="AN8" s="64">
        <v>576</v>
      </c>
      <c r="AO8" s="64">
        <v>438</v>
      </c>
      <c r="AP8" s="64">
        <v>679</v>
      </c>
      <c r="AQ8" s="64">
        <v>396</v>
      </c>
      <c r="AR8" s="64">
        <v>708</v>
      </c>
      <c r="AS8" s="64">
        <v>720</v>
      </c>
      <c r="AT8" s="64">
        <v>124</v>
      </c>
      <c r="AU8" s="64">
        <v>66</v>
      </c>
      <c r="AV8" s="64">
        <v>0</v>
      </c>
      <c r="AW8" s="64">
        <v>0</v>
      </c>
      <c r="AX8" s="64">
        <v>0</v>
      </c>
      <c r="AY8" s="64">
        <v>0</v>
      </c>
      <c r="AZ8" s="64">
        <v>3.2</v>
      </c>
      <c r="BA8" s="64">
        <v>0</v>
      </c>
      <c r="BB8" s="64">
        <v>0</v>
      </c>
      <c r="BC8" s="64">
        <v>0</v>
      </c>
      <c r="BD8" s="64">
        <v>7</v>
      </c>
      <c r="BE8" s="64">
        <v>5</v>
      </c>
      <c r="BF8" s="64">
        <v>1382</v>
      </c>
      <c r="BG8" s="64">
        <v>480</v>
      </c>
      <c r="BH8" s="64">
        <v>387</v>
      </c>
      <c r="BI8" s="64">
        <v>405</v>
      </c>
      <c r="BJ8" s="64">
        <v>50</v>
      </c>
      <c r="BK8" s="64">
        <v>33</v>
      </c>
      <c r="BL8" s="64">
        <v>1849</v>
      </c>
      <c r="BM8" s="64">
        <v>0</v>
      </c>
      <c r="BN8" s="64">
        <v>322</v>
      </c>
      <c r="BO8" s="64">
        <v>252</v>
      </c>
      <c r="BP8" s="64">
        <v>1313</v>
      </c>
      <c r="BQ8" s="64">
        <v>1068</v>
      </c>
      <c r="BR8" s="64">
        <v>3428</v>
      </c>
      <c r="BS8" s="64">
        <v>804</v>
      </c>
      <c r="BT8" s="64">
        <v>19</v>
      </c>
      <c r="BU8" s="64">
        <v>10</v>
      </c>
      <c r="BV8" s="64">
        <v>2538</v>
      </c>
      <c r="BW8" s="64">
        <v>1080</v>
      </c>
      <c r="BX8" s="64">
        <v>261</v>
      </c>
      <c r="BY8" s="64">
        <v>252</v>
      </c>
      <c r="BZ8" s="64">
        <v>26</v>
      </c>
      <c r="CA8" s="64">
        <v>11</v>
      </c>
      <c r="CB8" s="64">
        <v>480</v>
      </c>
      <c r="CC8" s="64">
        <v>96</v>
      </c>
      <c r="CD8" s="64">
        <v>635</v>
      </c>
      <c r="CE8" s="377">
        <v>1080</v>
      </c>
      <c r="CF8" s="64">
        <v>1064</v>
      </c>
      <c r="CG8" s="64">
        <v>725</v>
      </c>
      <c r="CH8" s="64">
        <v>9</v>
      </c>
      <c r="CI8" s="64">
        <v>5</v>
      </c>
      <c r="CJ8" s="64">
        <v>6</v>
      </c>
      <c r="CK8" s="64">
        <v>6</v>
      </c>
      <c r="CL8" s="64">
        <v>3376</v>
      </c>
      <c r="CM8" s="64">
        <v>662</v>
      </c>
    </row>
    <row r="9" spans="1:91" ht="19.5" customHeight="1">
      <c r="A9" s="215">
        <v>2</v>
      </c>
      <c r="B9" s="205">
        <v>2954</v>
      </c>
      <c r="C9" s="205">
        <v>2021</v>
      </c>
      <c r="D9" s="205">
        <v>8875</v>
      </c>
      <c r="E9" s="205">
        <v>3149</v>
      </c>
      <c r="F9" s="205">
        <v>4718</v>
      </c>
      <c r="G9" s="205">
        <v>3149</v>
      </c>
      <c r="H9" s="205">
        <v>8306</v>
      </c>
      <c r="I9" s="205">
        <v>4039</v>
      </c>
      <c r="J9" s="205">
        <v>702</v>
      </c>
      <c r="K9" s="205">
        <v>132</v>
      </c>
      <c r="L9" s="205">
        <v>297</v>
      </c>
      <c r="M9" s="205">
        <v>288</v>
      </c>
      <c r="N9" s="205">
        <v>468</v>
      </c>
      <c r="O9" s="205">
        <v>522</v>
      </c>
      <c r="P9" s="205">
        <v>378</v>
      </c>
      <c r="Q9" s="205">
        <v>495</v>
      </c>
      <c r="R9" s="205">
        <v>108</v>
      </c>
      <c r="S9" s="205">
        <v>104</v>
      </c>
      <c r="T9" s="205">
        <v>74</v>
      </c>
      <c r="U9" s="205">
        <v>396</v>
      </c>
      <c r="V9" s="205">
        <v>852</v>
      </c>
      <c r="W9" s="205">
        <v>360</v>
      </c>
      <c r="X9" s="64">
        <v>0</v>
      </c>
      <c r="Y9" s="64">
        <v>0</v>
      </c>
      <c r="Z9" s="205">
        <v>2</v>
      </c>
      <c r="AA9" s="205">
        <v>0</v>
      </c>
      <c r="AB9" s="205">
        <v>36</v>
      </c>
      <c r="AC9" s="205">
        <v>90</v>
      </c>
      <c r="AD9" s="205">
        <v>0.8</v>
      </c>
      <c r="AE9" s="64">
        <v>0</v>
      </c>
      <c r="AF9" s="205">
        <v>36</v>
      </c>
      <c r="AG9" s="205">
        <v>18</v>
      </c>
      <c r="AH9" s="205">
        <v>612</v>
      </c>
      <c r="AI9" s="205">
        <v>354</v>
      </c>
      <c r="AJ9" s="205">
        <v>1437</v>
      </c>
      <c r="AK9" s="205">
        <v>902</v>
      </c>
      <c r="AL9" s="205">
        <v>600</v>
      </c>
      <c r="AM9" s="205">
        <v>474</v>
      </c>
      <c r="AN9" s="205">
        <v>554</v>
      </c>
      <c r="AO9" s="205">
        <v>433</v>
      </c>
      <c r="AP9" s="205">
        <v>623</v>
      </c>
      <c r="AQ9" s="205">
        <v>324</v>
      </c>
      <c r="AR9" s="205">
        <v>726</v>
      </c>
      <c r="AS9" s="205">
        <v>1008</v>
      </c>
      <c r="AT9" s="205">
        <v>125</v>
      </c>
      <c r="AU9" s="205">
        <v>67</v>
      </c>
      <c r="AV9" s="205">
        <v>0</v>
      </c>
      <c r="AW9" s="205">
        <v>0</v>
      </c>
      <c r="AX9" s="205">
        <v>0</v>
      </c>
      <c r="AY9" s="205">
        <v>0</v>
      </c>
      <c r="AZ9" s="205">
        <v>4.8</v>
      </c>
      <c r="BA9" s="64">
        <v>0</v>
      </c>
      <c r="BB9" s="205">
        <v>36</v>
      </c>
      <c r="BC9" s="205">
        <v>36</v>
      </c>
      <c r="BD9" s="205">
        <v>7</v>
      </c>
      <c r="BE9" s="205">
        <v>5</v>
      </c>
      <c r="BF9" s="205">
        <v>1368</v>
      </c>
      <c r="BG9" s="205">
        <v>576</v>
      </c>
      <c r="BH9" s="205">
        <v>396</v>
      </c>
      <c r="BI9" s="205">
        <v>432</v>
      </c>
      <c r="BJ9" s="205">
        <v>50</v>
      </c>
      <c r="BK9" s="205">
        <v>33</v>
      </c>
      <c r="BL9" s="205">
        <v>1854</v>
      </c>
      <c r="BM9" s="64">
        <v>0</v>
      </c>
      <c r="BN9" s="205">
        <v>311</v>
      </c>
      <c r="BO9" s="205">
        <v>36</v>
      </c>
      <c r="BP9" s="205">
        <v>1449</v>
      </c>
      <c r="BQ9" s="205">
        <v>1156</v>
      </c>
      <c r="BR9" s="205">
        <v>3440</v>
      </c>
      <c r="BS9" s="205">
        <v>808</v>
      </c>
      <c r="BT9" s="205">
        <v>19</v>
      </c>
      <c r="BU9" s="205">
        <v>10</v>
      </c>
      <c r="BV9" s="205">
        <v>2544</v>
      </c>
      <c r="BW9" s="205">
        <v>1800</v>
      </c>
      <c r="BX9" s="205">
        <v>270</v>
      </c>
      <c r="BY9" s="205">
        <v>270</v>
      </c>
      <c r="BZ9" s="205">
        <v>27</v>
      </c>
      <c r="CA9" s="205">
        <v>12</v>
      </c>
      <c r="CB9" s="205">
        <v>307</v>
      </c>
      <c r="CC9" s="205">
        <v>96</v>
      </c>
      <c r="CD9" s="205">
        <v>726</v>
      </c>
      <c r="CE9" s="205">
        <v>307</v>
      </c>
      <c r="CF9" s="205">
        <v>1022</v>
      </c>
      <c r="CG9" s="205">
        <v>708</v>
      </c>
      <c r="CH9" s="205">
        <v>9</v>
      </c>
      <c r="CI9" s="205">
        <v>6</v>
      </c>
      <c r="CJ9" s="205">
        <v>6</v>
      </c>
      <c r="CK9" s="205">
        <v>6</v>
      </c>
      <c r="CL9" s="205">
        <v>3376</v>
      </c>
      <c r="CM9" s="205">
        <v>661</v>
      </c>
    </row>
    <row r="10" spans="1:91" ht="19.5" customHeight="1">
      <c r="A10" s="215">
        <v>3</v>
      </c>
      <c r="B10" s="205">
        <v>2777</v>
      </c>
      <c r="C10" s="205">
        <v>1865</v>
      </c>
      <c r="D10" s="205">
        <v>8870</v>
      </c>
      <c r="E10" s="205">
        <v>3170</v>
      </c>
      <c r="F10" s="205">
        <v>4642</v>
      </c>
      <c r="G10" s="205">
        <v>3026</v>
      </c>
      <c r="H10" s="205">
        <v>8270</v>
      </c>
      <c r="I10" s="205">
        <v>4061</v>
      </c>
      <c r="J10" s="205">
        <v>690</v>
      </c>
      <c r="K10" s="205">
        <v>192</v>
      </c>
      <c r="L10" s="205">
        <v>246</v>
      </c>
      <c r="M10" s="205">
        <v>254</v>
      </c>
      <c r="N10" s="205">
        <v>408</v>
      </c>
      <c r="O10" s="205">
        <v>570</v>
      </c>
      <c r="P10" s="205">
        <v>378</v>
      </c>
      <c r="Q10" s="205">
        <v>522</v>
      </c>
      <c r="R10" s="205">
        <v>108</v>
      </c>
      <c r="S10" s="205">
        <v>104</v>
      </c>
      <c r="T10" s="205">
        <v>72</v>
      </c>
      <c r="U10" s="205">
        <v>432</v>
      </c>
      <c r="V10" s="205">
        <v>669</v>
      </c>
      <c r="W10" s="205">
        <v>1296</v>
      </c>
      <c r="X10" s="64">
        <v>0</v>
      </c>
      <c r="Y10" s="64">
        <v>0</v>
      </c>
      <c r="Z10" s="205">
        <v>0</v>
      </c>
      <c r="AA10" s="205">
        <v>0</v>
      </c>
      <c r="AB10" s="205">
        <v>18</v>
      </c>
      <c r="AC10" s="205">
        <v>36</v>
      </c>
      <c r="AD10" s="205">
        <v>0.8</v>
      </c>
      <c r="AE10" s="64">
        <v>0</v>
      </c>
      <c r="AF10" s="205">
        <v>185</v>
      </c>
      <c r="AG10" s="205">
        <v>522</v>
      </c>
      <c r="AH10" s="205">
        <v>690</v>
      </c>
      <c r="AI10" s="205">
        <v>384</v>
      </c>
      <c r="AJ10" s="205">
        <v>1251</v>
      </c>
      <c r="AK10" s="205">
        <v>785</v>
      </c>
      <c r="AL10" s="205">
        <v>606</v>
      </c>
      <c r="AM10" s="205">
        <v>486</v>
      </c>
      <c r="AN10" s="205">
        <v>566</v>
      </c>
      <c r="AO10" s="205">
        <v>454</v>
      </c>
      <c r="AP10" s="205">
        <v>670</v>
      </c>
      <c r="AQ10" s="205">
        <v>360</v>
      </c>
      <c r="AR10" s="205">
        <v>709</v>
      </c>
      <c r="AS10" s="205">
        <v>792</v>
      </c>
      <c r="AT10" s="205">
        <v>128</v>
      </c>
      <c r="AU10" s="205">
        <v>72</v>
      </c>
      <c r="AV10" s="205">
        <v>0</v>
      </c>
      <c r="AW10" s="205">
        <v>0</v>
      </c>
      <c r="AX10" s="205">
        <v>0</v>
      </c>
      <c r="AY10" s="205">
        <v>0</v>
      </c>
      <c r="AZ10" s="205">
        <v>4</v>
      </c>
      <c r="BA10" s="64">
        <v>0</v>
      </c>
      <c r="BB10" s="205">
        <v>18</v>
      </c>
      <c r="BC10" s="205">
        <v>36</v>
      </c>
      <c r="BD10" s="205">
        <v>8</v>
      </c>
      <c r="BE10" s="205">
        <v>5</v>
      </c>
      <c r="BF10" s="205">
        <v>1373</v>
      </c>
      <c r="BG10" s="205">
        <v>576</v>
      </c>
      <c r="BH10" s="205">
        <v>387</v>
      </c>
      <c r="BI10" s="205">
        <v>423</v>
      </c>
      <c r="BJ10" s="205">
        <v>44</v>
      </c>
      <c r="BK10" s="205">
        <v>31</v>
      </c>
      <c r="BL10" s="205">
        <v>1846</v>
      </c>
      <c r="BM10" s="64">
        <v>0</v>
      </c>
      <c r="BN10" s="205">
        <v>308</v>
      </c>
      <c r="BO10" s="205">
        <v>108</v>
      </c>
      <c r="BP10" s="205">
        <v>1438</v>
      </c>
      <c r="BQ10" s="205">
        <v>1155</v>
      </c>
      <c r="BR10" s="205">
        <v>3466</v>
      </c>
      <c r="BS10" s="205">
        <v>821</v>
      </c>
      <c r="BT10" s="205">
        <v>19</v>
      </c>
      <c r="BU10" s="205">
        <v>10</v>
      </c>
      <c r="BV10" s="205">
        <v>2532</v>
      </c>
      <c r="BW10" s="205">
        <v>1440</v>
      </c>
      <c r="BX10" s="205">
        <v>270</v>
      </c>
      <c r="BY10" s="205">
        <v>270</v>
      </c>
      <c r="BZ10" s="205">
        <v>27</v>
      </c>
      <c r="CA10" s="205">
        <v>12</v>
      </c>
      <c r="CB10" s="205">
        <v>333</v>
      </c>
      <c r="CC10" s="205">
        <v>96</v>
      </c>
      <c r="CD10" s="205">
        <v>712</v>
      </c>
      <c r="CE10" s="205">
        <v>333</v>
      </c>
      <c r="CF10" s="205">
        <v>997</v>
      </c>
      <c r="CG10" s="205">
        <v>705</v>
      </c>
      <c r="CH10" s="205">
        <v>10</v>
      </c>
      <c r="CI10" s="205">
        <v>6</v>
      </c>
      <c r="CJ10" s="205">
        <v>5</v>
      </c>
      <c r="CK10" s="205">
        <v>7</v>
      </c>
      <c r="CL10" s="205">
        <v>3365</v>
      </c>
      <c r="CM10" s="205">
        <v>659</v>
      </c>
    </row>
    <row r="11" spans="1:91" ht="19.5" customHeight="1">
      <c r="A11" s="215">
        <v>4</v>
      </c>
      <c r="B11" s="205">
        <v>2520</v>
      </c>
      <c r="C11" s="205">
        <v>1560</v>
      </c>
      <c r="D11" s="205">
        <v>8861</v>
      </c>
      <c r="E11" s="205">
        <v>3134</v>
      </c>
      <c r="F11" s="205">
        <v>4128</v>
      </c>
      <c r="G11" s="205">
        <v>2467</v>
      </c>
      <c r="H11" s="205">
        <v>8261</v>
      </c>
      <c r="I11" s="205">
        <v>4044</v>
      </c>
      <c r="J11" s="205">
        <v>636</v>
      </c>
      <c r="K11" s="205">
        <v>216</v>
      </c>
      <c r="L11" s="205">
        <v>171</v>
      </c>
      <c r="M11" s="205">
        <v>199</v>
      </c>
      <c r="N11" s="205">
        <v>348</v>
      </c>
      <c r="O11" s="205">
        <v>456</v>
      </c>
      <c r="P11" s="205">
        <v>369</v>
      </c>
      <c r="Q11" s="205">
        <v>495</v>
      </c>
      <c r="R11" s="205">
        <v>110</v>
      </c>
      <c r="S11" s="205">
        <v>108</v>
      </c>
      <c r="T11" s="205">
        <v>76</v>
      </c>
      <c r="U11" s="205">
        <v>432</v>
      </c>
      <c r="V11" s="205">
        <v>501</v>
      </c>
      <c r="W11" s="205">
        <v>72</v>
      </c>
      <c r="X11" s="64">
        <v>0</v>
      </c>
      <c r="Y11" s="64">
        <v>0</v>
      </c>
      <c r="Z11" s="205">
        <v>2</v>
      </c>
      <c r="AA11" s="205">
        <v>18</v>
      </c>
      <c r="AB11" s="205">
        <v>36</v>
      </c>
      <c r="AC11" s="205">
        <v>18</v>
      </c>
      <c r="AD11" s="205">
        <v>0.8</v>
      </c>
      <c r="AE11" s="64">
        <v>0</v>
      </c>
      <c r="AF11" s="205">
        <v>270</v>
      </c>
      <c r="AG11" s="205">
        <v>162</v>
      </c>
      <c r="AH11" s="205">
        <v>588</v>
      </c>
      <c r="AI11" s="205">
        <v>342</v>
      </c>
      <c r="AJ11" s="205">
        <v>894</v>
      </c>
      <c r="AK11" s="205">
        <v>549</v>
      </c>
      <c r="AL11" s="205">
        <v>600</v>
      </c>
      <c r="AM11" s="205">
        <v>474</v>
      </c>
      <c r="AN11" s="205">
        <v>571</v>
      </c>
      <c r="AO11" s="205">
        <v>448</v>
      </c>
      <c r="AP11" s="205">
        <v>621</v>
      </c>
      <c r="AQ11" s="205">
        <v>324</v>
      </c>
      <c r="AR11" s="205">
        <v>712</v>
      </c>
      <c r="AS11" s="205">
        <v>864</v>
      </c>
      <c r="AT11" s="205">
        <v>138</v>
      </c>
      <c r="AU11" s="205">
        <v>81</v>
      </c>
      <c r="AV11" s="64">
        <v>0</v>
      </c>
      <c r="AW11" s="64">
        <v>0</v>
      </c>
      <c r="AX11" s="64">
        <v>0</v>
      </c>
      <c r="AY11" s="64">
        <v>0</v>
      </c>
      <c r="AZ11" s="205">
        <v>4</v>
      </c>
      <c r="BA11" s="64">
        <v>0</v>
      </c>
      <c r="BB11" s="205">
        <v>0</v>
      </c>
      <c r="BC11" s="205">
        <v>18</v>
      </c>
      <c r="BD11" s="205">
        <v>7</v>
      </c>
      <c r="BE11" s="205">
        <v>5</v>
      </c>
      <c r="BF11" s="205">
        <v>1387</v>
      </c>
      <c r="BG11" s="205">
        <v>576</v>
      </c>
      <c r="BH11" s="205">
        <v>387</v>
      </c>
      <c r="BI11" s="205">
        <v>414</v>
      </c>
      <c r="BJ11" s="205">
        <v>44</v>
      </c>
      <c r="BK11" s="205">
        <v>30</v>
      </c>
      <c r="BL11" s="205">
        <v>1851</v>
      </c>
      <c r="BM11" s="64">
        <v>0</v>
      </c>
      <c r="BN11" s="205">
        <v>295</v>
      </c>
      <c r="BO11" s="205">
        <v>216</v>
      </c>
      <c r="BP11" s="205">
        <v>1438</v>
      </c>
      <c r="BQ11" s="205">
        <v>1140</v>
      </c>
      <c r="BR11" s="205">
        <v>3452</v>
      </c>
      <c r="BS11" s="205">
        <v>815</v>
      </c>
      <c r="BT11" s="205">
        <v>18</v>
      </c>
      <c r="BU11" s="205">
        <v>10</v>
      </c>
      <c r="BV11" s="205">
        <v>2538</v>
      </c>
      <c r="BW11" s="205">
        <v>1440</v>
      </c>
      <c r="BX11" s="205">
        <v>261</v>
      </c>
      <c r="BY11" s="205">
        <v>270</v>
      </c>
      <c r="BZ11" s="205">
        <v>27</v>
      </c>
      <c r="CA11" s="205">
        <v>12</v>
      </c>
      <c r="CB11" s="205">
        <v>348</v>
      </c>
      <c r="CC11" s="205">
        <v>288</v>
      </c>
      <c r="CD11" s="205">
        <v>680</v>
      </c>
      <c r="CE11" s="205">
        <v>348</v>
      </c>
      <c r="CF11" s="205">
        <v>1006</v>
      </c>
      <c r="CG11" s="205">
        <v>702</v>
      </c>
      <c r="CH11" s="205">
        <v>10</v>
      </c>
      <c r="CI11" s="205">
        <v>6</v>
      </c>
      <c r="CJ11" s="205">
        <v>5</v>
      </c>
      <c r="CK11" s="205">
        <v>6</v>
      </c>
      <c r="CL11" s="205">
        <v>3368</v>
      </c>
      <c r="CM11" s="205">
        <v>659</v>
      </c>
    </row>
    <row r="12" spans="1:91" ht="19.5" customHeight="1">
      <c r="A12" s="215">
        <v>5</v>
      </c>
      <c r="B12" s="205">
        <v>2558</v>
      </c>
      <c r="C12" s="205">
        <v>1346</v>
      </c>
      <c r="D12" s="205">
        <v>8683</v>
      </c>
      <c r="E12" s="205">
        <v>2938</v>
      </c>
      <c r="F12" s="205">
        <v>4241</v>
      </c>
      <c r="G12" s="205">
        <v>2321</v>
      </c>
      <c r="H12" s="205">
        <v>8258</v>
      </c>
      <c r="I12" s="205">
        <v>3881</v>
      </c>
      <c r="J12" s="205">
        <v>708</v>
      </c>
      <c r="K12" s="205">
        <v>264</v>
      </c>
      <c r="L12" s="205">
        <v>162</v>
      </c>
      <c r="M12" s="205">
        <v>185</v>
      </c>
      <c r="N12" s="205">
        <v>342</v>
      </c>
      <c r="O12" s="205">
        <v>372</v>
      </c>
      <c r="P12" s="205">
        <v>342</v>
      </c>
      <c r="Q12" s="205">
        <v>423</v>
      </c>
      <c r="R12" s="205">
        <v>94</v>
      </c>
      <c r="S12" s="205">
        <v>91</v>
      </c>
      <c r="T12" s="205">
        <v>103</v>
      </c>
      <c r="U12" s="205">
        <v>468</v>
      </c>
      <c r="V12" s="205">
        <v>625</v>
      </c>
      <c r="W12" s="205">
        <v>432</v>
      </c>
      <c r="X12" s="64">
        <v>0</v>
      </c>
      <c r="Y12" s="64">
        <v>0</v>
      </c>
      <c r="Z12" s="205">
        <v>2</v>
      </c>
      <c r="AA12" s="205">
        <v>0</v>
      </c>
      <c r="AB12" s="205">
        <v>36</v>
      </c>
      <c r="AC12" s="205">
        <v>36</v>
      </c>
      <c r="AD12" s="205">
        <v>1.6</v>
      </c>
      <c r="AE12" s="64">
        <v>0</v>
      </c>
      <c r="AF12" s="205">
        <v>142</v>
      </c>
      <c r="AG12" s="205">
        <v>126</v>
      </c>
      <c r="AH12" s="205">
        <v>756</v>
      </c>
      <c r="AI12" s="205">
        <v>336</v>
      </c>
      <c r="AJ12" s="205">
        <v>888</v>
      </c>
      <c r="AK12" s="205">
        <v>525</v>
      </c>
      <c r="AL12" s="205">
        <v>582</v>
      </c>
      <c r="AM12" s="205">
        <v>414</v>
      </c>
      <c r="AN12" s="205">
        <v>569</v>
      </c>
      <c r="AO12" s="205">
        <v>439</v>
      </c>
      <c r="AP12" s="205">
        <v>641</v>
      </c>
      <c r="AQ12" s="205">
        <v>360</v>
      </c>
      <c r="AR12" s="205">
        <v>666</v>
      </c>
      <c r="AS12" s="205">
        <v>1368</v>
      </c>
      <c r="AT12" s="205">
        <v>133</v>
      </c>
      <c r="AU12" s="205">
        <v>74</v>
      </c>
      <c r="AV12" s="205">
        <v>0</v>
      </c>
      <c r="AW12" s="205">
        <v>0</v>
      </c>
      <c r="AX12" s="205">
        <v>0</v>
      </c>
      <c r="AY12" s="205">
        <v>0</v>
      </c>
      <c r="AZ12" s="205">
        <v>6.4</v>
      </c>
      <c r="BA12" s="64">
        <v>0</v>
      </c>
      <c r="BB12" s="205">
        <v>0</v>
      </c>
      <c r="BC12" s="205">
        <v>0</v>
      </c>
      <c r="BD12" s="205">
        <v>7</v>
      </c>
      <c r="BE12" s="205">
        <v>5</v>
      </c>
      <c r="BF12" s="205">
        <v>1382</v>
      </c>
      <c r="BG12" s="205">
        <v>480</v>
      </c>
      <c r="BH12" s="205">
        <v>387</v>
      </c>
      <c r="BI12" s="205">
        <v>387</v>
      </c>
      <c r="BJ12" s="205">
        <v>39</v>
      </c>
      <c r="BK12" s="205">
        <v>26</v>
      </c>
      <c r="BL12" s="205">
        <v>1843</v>
      </c>
      <c r="BM12" s="64">
        <v>0</v>
      </c>
      <c r="BN12" s="205">
        <v>255</v>
      </c>
      <c r="BO12" s="205">
        <v>36</v>
      </c>
      <c r="BP12" s="205">
        <v>1325</v>
      </c>
      <c r="BQ12" s="205">
        <v>1043</v>
      </c>
      <c r="BR12" s="205">
        <v>3445</v>
      </c>
      <c r="BS12" s="205">
        <v>815</v>
      </c>
      <c r="BT12" s="205">
        <v>17</v>
      </c>
      <c r="BU12" s="205">
        <v>9</v>
      </c>
      <c r="BV12" s="205">
        <v>2526</v>
      </c>
      <c r="BW12" s="205">
        <v>1440</v>
      </c>
      <c r="BX12" s="205">
        <v>261</v>
      </c>
      <c r="BY12" s="205">
        <v>243</v>
      </c>
      <c r="BZ12" s="205">
        <v>26</v>
      </c>
      <c r="CA12" s="205">
        <v>11</v>
      </c>
      <c r="CB12" s="205">
        <v>480</v>
      </c>
      <c r="CC12" s="205">
        <v>384</v>
      </c>
      <c r="CD12" s="205">
        <v>576</v>
      </c>
      <c r="CE12" s="205">
        <v>684</v>
      </c>
      <c r="CF12" s="205">
        <v>996</v>
      </c>
      <c r="CG12" s="205">
        <v>669</v>
      </c>
      <c r="CH12" s="205">
        <v>10</v>
      </c>
      <c r="CI12" s="205">
        <v>5</v>
      </c>
      <c r="CJ12" s="205">
        <v>6</v>
      </c>
      <c r="CK12" s="205">
        <v>6</v>
      </c>
      <c r="CL12" s="205">
        <v>3360</v>
      </c>
      <c r="CM12" s="205">
        <v>656</v>
      </c>
    </row>
    <row r="13" spans="1:91" ht="19.5" customHeight="1">
      <c r="A13" s="215">
        <v>6</v>
      </c>
      <c r="B13" s="205">
        <v>2472</v>
      </c>
      <c r="C13" s="205">
        <v>1330</v>
      </c>
      <c r="D13" s="205">
        <v>8604</v>
      </c>
      <c r="E13" s="205">
        <v>2875</v>
      </c>
      <c r="F13" s="205">
        <v>4111</v>
      </c>
      <c r="G13" s="205">
        <v>2316</v>
      </c>
      <c r="H13" s="205">
        <v>8222</v>
      </c>
      <c r="I13" s="205">
        <v>3881</v>
      </c>
      <c r="J13" s="205">
        <v>606</v>
      </c>
      <c r="K13" s="205">
        <v>288</v>
      </c>
      <c r="L13" s="205">
        <v>162</v>
      </c>
      <c r="M13" s="205">
        <v>182</v>
      </c>
      <c r="N13" s="205">
        <v>336</v>
      </c>
      <c r="O13" s="205">
        <v>366</v>
      </c>
      <c r="P13" s="205">
        <v>351</v>
      </c>
      <c r="Q13" s="205">
        <v>432</v>
      </c>
      <c r="R13" s="205">
        <v>94</v>
      </c>
      <c r="S13" s="205">
        <v>91</v>
      </c>
      <c r="T13" s="205">
        <v>72</v>
      </c>
      <c r="U13" s="205">
        <v>360</v>
      </c>
      <c r="V13" s="205">
        <v>722</v>
      </c>
      <c r="W13" s="205">
        <v>576</v>
      </c>
      <c r="X13" s="64">
        <v>0</v>
      </c>
      <c r="Y13" s="64">
        <v>0</v>
      </c>
      <c r="Z13" s="205">
        <v>2</v>
      </c>
      <c r="AA13" s="205">
        <v>0</v>
      </c>
      <c r="AB13" s="205">
        <v>54</v>
      </c>
      <c r="AC13" s="205">
        <v>90</v>
      </c>
      <c r="AD13" s="205">
        <v>0.8</v>
      </c>
      <c r="AE13" s="64">
        <v>0</v>
      </c>
      <c r="AF13" s="205">
        <v>72</v>
      </c>
      <c r="AG13" s="205">
        <v>252</v>
      </c>
      <c r="AH13" s="205">
        <v>540</v>
      </c>
      <c r="AI13" s="205">
        <v>300</v>
      </c>
      <c r="AJ13" s="205">
        <v>882</v>
      </c>
      <c r="AK13" s="205">
        <v>514</v>
      </c>
      <c r="AL13" s="205">
        <v>612</v>
      </c>
      <c r="AM13" s="205">
        <v>456</v>
      </c>
      <c r="AN13" s="205">
        <v>574</v>
      </c>
      <c r="AO13" s="205">
        <v>425</v>
      </c>
      <c r="AP13" s="205">
        <v>664</v>
      </c>
      <c r="AQ13" s="205">
        <v>432</v>
      </c>
      <c r="AR13" s="205">
        <v>681</v>
      </c>
      <c r="AS13" s="205">
        <v>936</v>
      </c>
      <c r="AT13" s="205">
        <v>137</v>
      </c>
      <c r="AU13" s="205">
        <v>74</v>
      </c>
      <c r="AV13" s="205">
        <v>0</v>
      </c>
      <c r="AW13" s="205">
        <v>0</v>
      </c>
      <c r="AX13" s="205">
        <v>0</v>
      </c>
      <c r="AY13" s="205">
        <v>0</v>
      </c>
      <c r="AZ13" s="205">
        <v>3.2</v>
      </c>
      <c r="BA13" s="64">
        <v>0</v>
      </c>
      <c r="BB13" s="205">
        <v>18</v>
      </c>
      <c r="BC13" s="205">
        <v>0</v>
      </c>
      <c r="BD13" s="205">
        <v>7</v>
      </c>
      <c r="BE13" s="205">
        <v>5</v>
      </c>
      <c r="BF13" s="205">
        <v>1363</v>
      </c>
      <c r="BG13" s="205">
        <v>480</v>
      </c>
      <c r="BH13" s="205">
        <v>378</v>
      </c>
      <c r="BI13" s="205">
        <v>387</v>
      </c>
      <c r="BJ13" s="205">
        <v>34</v>
      </c>
      <c r="BK13" s="205">
        <v>23</v>
      </c>
      <c r="BL13" s="205">
        <v>1838</v>
      </c>
      <c r="BM13" s="64">
        <v>0</v>
      </c>
      <c r="BN13" s="205">
        <v>267</v>
      </c>
      <c r="BO13" s="205">
        <v>144</v>
      </c>
      <c r="BP13" s="205">
        <v>1262</v>
      </c>
      <c r="BQ13" s="205">
        <v>1011</v>
      </c>
      <c r="BR13" s="205">
        <v>3455</v>
      </c>
      <c r="BS13" s="205">
        <v>821</v>
      </c>
      <c r="BT13" s="205">
        <v>17</v>
      </c>
      <c r="BU13" s="205">
        <v>9</v>
      </c>
      <c r="BV13" s="205">
        <v>2538</v>
      </c>
      <c r="BW13" s="205">
        <v>1440</v>
      </c>
      <c r="BX13" s="205">
        <v>319</v>
      </c>
      <c r="BY13" s="205">
        <v>243</v>
      </c>
      <c r="BZ13" s="205">
        <v>27</v>
      </c>
      <c r="CA13" s="205">
        <v>11</v>
      </c>
      <c r="CB13" s="205">
        <v>480</v>
      </c>
      <c r="CC13" s="205">
        <v>96</v>
      </c>
      <c r="CD13" s="205">
        <v>475</v>
      </c>
      <c r="CE13" s="205">
        <v>576</v>
      </c>
      <c r="CF13" s="205">
        <v>987</v>
      </c>
      <c r="CG13" s="205">
        <v>659</v>
      </c>
      <c r="CH13" s="205">
        <v>6</v>
      </c>
      <c r="CI13" s="205">
        <v>5</v>
      </c>
      <c r="CJ13" s="205">
        <v>5</v>
      </c>
      <c r="CK13" s="205">
        <v>5</v>
      </c>
      <c r="CL13" s="205">
        <v>3368</v>
      </c>
      <c r="CM13" s="205">
        <v>661</v>
      </c>
    </row>
    <row r="14" spans="1:91" ht="19.5" customHeight="1">
      <c r="A14" s="215">
        <v>7</v>
      </c>
      <c r="B14" s="205">
        <v>2352</v>
      </c>
      <c r="C14" s="205">
        <v>1222</v>
      </c>
      <c r="D14" s="205">
        <v>8719</v>
      </c>
      <c r="E14" s="205">
        <v>2878</v>
      </c>
      <c r="F14" s="205">
        <v>3900</v>
      </c>
      <c r="G14" s="205">
        <v>2124</v>
      </c>
      <c r="H14" s="205">
        <v>8167</v>
      </c>
      <c r="I14" s="205">
        <v>3806</v>
      </c>
      <c r="J14" s="205">
        <v>534</v>
      </c>
      <c r="K14" s="205">
        <v>294</v>
      </c>
      <c r="L14" s="205">
        <v>156</v>
      </c>
      <c r="M14" s="205">
        <v>182</v>
      </c>
      <c r="N14" s="205">
        <v>342</v>
      </c>
      <c r="O14" s="205">
        <v>348</v>
      </c>
      <c r="P14" s="205">
        <v>351</v>
      </c>
      <c r="Q14" s="205">
        <v>432</v>
      </c>
      <c r="R14" s="205">
        <v>98</v>
      </c>
      <c r="S14" s="205">
        <v>96</v>
      </c>
      <c r="T14" s="205">
        <v>74</v>
      </c>
      <c r="U14" s="205">
        <v>396</v>
      </c>
      <c r="V14" s="205">
        <v>541</v>
      </c>
      <c r="W14" s="205">
        <v>504</v>
      </c>
      <c r="X14" s="64">
        <v>0</v>
      </c>
      <c r="Y14" s="64">
        <v>0</v>
      </c>
      <c r="Z14" s="205">
        <v>2</v>
      </c>
      <c r="AA14" s="205">
        <v>0</v>
      </c>
      <c r="AB14" s="205">
        <v>54</v>
      </c>
      <c r="AC14" s="205">
        <v>36</v>
      </c>
      <c r="AD14" s="205">
        <v>1.6</v>
      </c>
      <c r="AE14" s="64">
        <v>0</v>
      </c>
      <c r="AF14" s="205">
        <v>198</v>
      </c>
      <c r="AG14" s="205">
        <v>90</v>
      </c>
      <c r="AH14" s="205">
        <v>384</v>
      </c>
      <c r="AI14" s="205">
        <v>252</v>
      </c>
      <c r="AJ14" s="205">
        <v>961</v>
      </c>
      <c r="AK14" s="205">
        <v>501</v>
      </c>
      <c r="AL14" s="205">
        <v>630</v>
      </c>
      <c r="AM14" s="205">
        <v>444</v>
      </c>
      <c r="AN14" s="205">
        <v>513</v>
      </c>
      <c r="AO14" s="205">
        <v>370</v>
      </c>
      <c r="AP14" s="205">
        <v>617</v>
      </c>
      <c r="AQ14" s="205">
        <v>360</v>
      </c>
      <c r="AR14" s="205">
        <v>613</v>
      </c>
      <c r="AS14" s="205">
        <v>504</v>
      </c>
      <c r="AT14" s="205">
        <v>161</v>
      </c>
      <c r="AU14" s="205">
        <v>87</v>
      </c>
      <c r="AV14" s="64">
        <v>0</v>
      </c>
      <c r="AW14" s="64">
        <v>0</v>
      </c>
      <c r="AX14" s="64">
        <v>0</v>
      </c>
      <c r="AY14" s="64">
        <v>0</v>
      </c>
      <c r="AZ14" s="205">
        <v>3.2</v>
      </c>
      <c r="BA14" s="64">
        <v>0</v>
      </c>
      <c r="BB14" s="205">
        <v>18</v>
      </c>
      <c r="BC14" s="205">
        <v>0</v>
      </c>
      <c r="BD14" s="205">
        <v>8</v>
      </c>
      <c r="BE14" s="205">
        <v>4</v>
      </c>
      <c r="BF14" s="205">
        <v>1474</v>
      </c>
      <c r="BG14" s="205">
        <v>768</v>
      </c>
      <c r="BH14" s="205">
        <v>405</v>
      </c>
      <c r="BI14" s="205">
        <v>387</v>
      </c>
      <c r="BJ14" s="205">
        <v>38</v>
      </c>
      <c r="BK14" s="205">
        <v>22</v>
      </c>
      <c r="BL14" s="205">
        <v>1843</v>
      </c>
      <c r="BM14" s="64">
        <v>0</v>
      </c>
      <c r="BN14" s="205">
        <v>259</v>
      </c>
      <c r="BO14" s="205">
        <v>144</v>
      </c>
      <c r="BP14" s="205">
        <v>1266</v>
      </c>
      <c r="BQ14" s="205">
        <v>991</v>
      </c>
      <c r="BR14" s="205">
        <v>3426</v>
      </c>
      <c r="BS14" s="205">
        <v>808</v>
      </c>
      <c r="BT14" s="205">
        <v>17</v>
      </c>
      <c r="BU14" s="205">
        <v>9</v>
      </c>
      <c r="BV14" s="205">
        <v>2550</v>
      </c>
      <c r="BW14" s="205">
        <v>1800</v>
      </c>
      <c r="BX14" s="205">
        <v>261</v>
      </c>
      <c r="BY14" s="205">
        <v>243</v>
      </c>
      <c r="BZ14" s="205">
        <v>28</v>
      </c>
      <c r="CA14" s="205">
        <v>11</v>
      </c>
      <c r="CB14" s="205">
        <v>396</v>
      </c>
      <c r="CC14" s="205">
        <v>192</v>
      </c>
      <c r="CD14" s="205">
        <v>580</v>
      </c>
      <c r="CE14" s="205">
        <v>576</v>
      </c>
      <c r="CF14" s="205">
        <v>962</v>
      </c>
      <c r="CG14" s="205">
        <v>632</v>
      </c>
      <c r="CH14" s="205">
        <v>4</v>
      </c>
      <c r="CI14" s="205">
        <v>4</v>
      </c>
      <c r="CJ14" s="205">
        <v>4</v>
      </c>
      <c r="CK14" s="205">
        <v>5</v>
      </c>
      <c r="CL14" s="205">
        <v>3365</v>
      </c>
      <c r="CM14" s="205">
        <v>660</v>
      </c>
    </row>
    <row r="15" spans="1:91" ht="19.5" customHeight="1">
      <c r="A15" s="215">
        <v>8</v>
      </c>
      <c r="B15" s="205">
        <v>2393</v>
      </c>
      <c r="C15" s="205">
        <v>1138</v>
      </c>
      <c r="D15" s="205">
        <v>8784</v>
      </c>
      <c r="E15" s="205">
        <v>2868</v>
      </c>
      <c r="F15" s="205">
        <v>3859</v>
      </c>
      <c r="G15" s="205">
        <v>1848</v>
      </c>
      <c r="H15" s="205">
        <v>8671</v>
      </c>
      <c r="I15" s="205">
        <v>3888</v>
      </c>
      <c r="J15" s="205">
        <v>504</v>
      </c>
      <c r="K15" s="205">
        <v>390</v>
      </c>
      <c r="L15" s="205">
        <v>129</v>
      </c>
      <c r="M15" s="205">
        <v>154</v>
      </c>
      <c r="N15" s="205">
        <v>336</v>
      </c>
      <c r="O15" s="205">
        <v>324</v>
      </c>
      <c r="P15" s="205">
        <v>396</v>
      </c>
      <c r="Q15" s="205">
        <v>441</v>
      </c>
      <c r="R15" s="205">
        <v>274</v>
      </c>
      <c r="S15" s="205">
        <v>199</v>
      </c>
      <c r="T15" s="205">
        <v>72</v>
      </c>
      <c r="U15" s="205">
        <v>360</v>
      </c>
      <c r="V15" s="205">
        <v>444</v>
      </c>
      <c r="W15" s="205">
        <v>360</v>
      </c>
      <c r="X15" s="64">
        <v>0</v>
      </c>
      <c r="Y15" s="64">
        <v>0</v>
      </c>
      <c r="Z15" s="205">
        <v>2</v>
      </c>
      <c r="AA15" s="205">
        <v>18</v>
      </c>
      <c r="AB15" s="205">
        <v>18</v>
      </c>
      <c r="AC15" s="205">
        <v>54</v>
      </c>
      <c r="AD15" s="205">
        <v>1.6</v>
      </c>
      <c r="AE15" s="64">
        <v>0</v>
      </c>
      <c r="AF15" s="205">
        <v>216</v>
      </c>
      <c r="AG15" s="205">
        <v>252</v>
      </c>
      <c r="AH15" s="205">
        <v>414</v>
      </c>
      <c r="AI15" s="205">
        <v>228</v>
      </c>
      <c r="AJ15" s="205">
        <v>849</v>
      </c>
      <c r="AK15" s="205">
        <v>494</v>
      </c>
      <c r="AL15" s="205">
        <v>708</v>
      </c>
      <c r="AM15" s="205">
        <v>486</v>
      </c>
      <c r="AN15" s="205">
        <v>235</v>
      </c>
      <c r="AO15" s="205">
        <v>169</v>
      </c>
      <c r="AP15" s="205">
        <v>668</v>
      </c>
      <c r="AQ15" s="205">
        <v>468</v>
      </c>
      <c r="AR15" s="205">
        <v>739</v>
      </c>
      <c r="AS15" s="205">
        <v>1296</v>
      </c>
      <c r="AT15" s="205">
        <v>223</v>
      </c>
      <c r="AU15" s="205">
        <v>158</v>
      </c>
      <c r="AV15" s="205">
        <v>0</v>
      </c>
      <c r="AW15" s="205">
        <v>0</v>
      </c>
      <c r="AX15" s="205">
        <v>0</v>
      </c>
      <c r="AY15" s="205">
        <v>0</v>
      </c>
      <c r="AZ15" s="205">
        <v>4.8</v>
      </c>
      <c r="BA15" s="64">
        <v>0</v>
      </c>
      <c r="BB15" s="205">
        <v>18</v>
      </c>
      <c r="BC15" s="205">
        <v>0</v>
      </c>
      <c r="BD15" s="205">
        <v>7</v>
      </c>
      <c r="BE15" s="205">
        <v>4</v>
      </c>
      <c r="BF15" s="205">
        <v>1435</v>
      </c>
      <c r="BG15" s="205">
        <v>768</v>
      </c>
      <c r="BH15" s="205">
        <v>459</v>
      </c>
      <c r="BI15" s="205">
        <v>369</v>
      </c>
      <c r="BJ15" s="205">
        <v>94</v>
      </c>
      <c r="BK15" s="205">
        <v>71</v>
      </c>
      <c r="BL15" s="205">
        <v>1805</v>
      </c>
      <c r="BM15" s="64">
        <v>0</v>
      </c>
      <c r="BN15" s="205">
        <v>319</v>
      </c>
      <c r="BO15" s="205">
        <v>144</v>
      </c>
      <c r="BP15" s="205">
        <v>1244</v>
      </c>
      <c r="BQ15" s="205">
        <v>962</v>
      </c>
      <c r="BR15" s="205">
        <v>3421</v>
      </c>
      <c r="BS15" s="205">
        <v>809</v>
      </c>
      <c r="BT15" s="205">
        <v>17</v>
      </c>
      <c r="BU15" s="205">
        <v>8</v>
      </c>
      <c r="BV15" s="205">
        <v>2982</v>
      </c>
      <c r="BW15" s="205">
        <v>1800</v>
      </c>
      <c r="BX15" s="205">
        <v>279</v>
      </c>
      <c r="BY15" s="234">
        <v>234</v>
      </c>
      <c r="BZ15" s="205">
        <v>107</v>
      </c>
      <c r="CA15" s="205">
        <v>55</v>
      </c>
      <c r="CB15" s="205">
        <v>396</v>
      </c>
      <c r="CC15" s="205">
        <v>384</v>
      </c>
      <c r="CD15" s="205">
        <v>623</v>
      </c>
      <c r="CE15" s="205">
        <v>1008</v>
      </c>
      <c r="CF15" s="205">
        <v>893</v>
      </c>
      <c r="CG15" s="205">
        <v>573</v>
      </c>
      <c r="CH15" s="205">
        <v>5</v>
      </c>
      <c r="CI15" s="205">
        <v>4</v>
      </c>
      <c r="CJ15" s="205">
        <v>5</v>
      </c>
      <c r="CK15" s="205">
        <v>6</v>
      </c>
      <c r="CL15" s="205">
        <v>3364</v>
      </c>
      <c r="CM15" s="205">
        <v>660</v>
      </c>
    </row>
    <row r="16" spans="1:91" ht="19.5" customHeight="1">
      <c r="A16" s="215">
        <v>9</v>
      </c>
      <c r="B16" s="205">
        <v>2455</v>
      </c>
      <c r="C16" s="205">
        <v>1286</v>
      </c>
      <c r="D16" s="205">
        <v>8736</v>
      </c>
      <c r="E16" s="205">
        <v>2899</v>
      </c>
      <c r="F16" s="205">
        <v>4104</v>
      </c>
      <c r="G16" s="205">
        <v>2287</v>
      </c>
      <c r="H16" s="205">
        <v>9250</v>
      </c>
      <c r="I16" s="205">
        <v>4224</v>
      </c>
      <c r="J16" s="205">
        <v>426</v>
      </c>
      <c r="K16" s="205">
        <v>396</v>
      </c>
      <c r="L16" s="205">
        <v>165</v>
      </c>
      <c r="M16" s="205">
        <v>192</v>
      </c>
      <c r="N16" s="205">
        <v>390</v>
      </c>
      <c r="O16" s="205">
        <v>348</v>
      </c>
      <c r="P16" s="205">
        <v>468</v>
      </c>
      <c r="Q16" s="205">
        <v>531</v>
      </c>
      <c r="R16" s="205">
        <v>310</v>
      </c>
      <c r="S16" s="205">
        <v>213</v>
      </c>
      <c r="T16" s="205">
        <v>108</v>
      </c>
      <c r="U16" s="205">
        <v>468</v>
      </c>
      <c r="V16" s="205">
        <v>441</v>
      </c>
      <c r="W16" s="205">
        <v>360</v>
      </c>
      <c r="X16" s="64">
        <v>0</v>
      </c>
      <c r="Y16" s="64">
        <v>0</v>
      </c>
      <c r="Z16" s="205">
        <v>1</v>
      </c>
      <c r="AA16" s="205">
        <v>0</v>
      </c>
      <c r="AB16" s="205">
        <v>18</v>
      </c>
      <c r="AC16" s="205">
        <v>54</v>
      </c>
      <c r="AD16" s="205">
        <v>1.6</v>
      </c>
      <c r="AE16" s="64">
        <v>0</v>
      </c>
      <c r="AF16" s="205">
        <v>126</v>
      </c>
      <c r="AG16" s="205">
        <v>144</v>
      </c>
      <c r="AH16" s="205">
        <v>352</v>
      </c>
      <c r="AI16" s="205">
        <v>132</v>
      </c>
      <c r="AJ16" s="205">
        <v>894</v>
      </c>
      <c r="AK16" s="205">
        <v>535</v>
      </c>
      <c r="AL16" s="205">
        <v>828</v>
      </c>
      <c r="AM16" s="205">
        <v>552</v>
      </c>
      <c r="AN16" s="205">
        <v>355</v>
      </c>
      <c r="AO16" s="205">
        <v>263</v>
      </c>
      <c r="AP16" s="205">
        <v>599</v>
      </c>
      <c r="AQ16" s="205">
        <v>180</v>
      </c>
      <c r="AR16" s="205">
        <v>718</v>
      </c>
      <c r="AS16" s="205">
        <v>432</v>
      </c>
      <c r="AT16" s="205">
        <v>338</v>
      </c>
      <c r="AU16" s="205">
        <v>302</v>
      </c>
      <c r="AV16" s="205">
        <v>0</v>
      </c>
      <c r="AW16" s="205">
        <v>0</v>
      </c>
      <c r="AX16" s="205">
        <v>0</v>
      </c>
      <c r="AY16" s="205">
        <v>0</v>
      </c>
      <c r="AZ16" s="205">
        <v>2.4</v>
      </c>
      <c r="BA16" s="64">
        <v>0</v>
      </c>
      <c r="BB16" s="205">
        <v>18</v>
      </c>
      <c r="BC16" s="205">
        <v>0</v>
      </c>
      <c r="BD16" s="205">
        <v>7</v>
      </c>
      <c r="BE16" s="205">
        <v>4</v>
      </c>
      <c r="BF16" s="205">
        <v>1464</v>
      </c>
      <c r="BG16" s="205">
        <v>864</v>
      </c>
      <c r="BH16" s="205">
        <v>459</v>
      </c>
      <c r="BI16" s="205">
        <v>342</v>
      </c>
      <c r="BJ16" s="205">
        <v>143</v>
      </c>
      <c r="BK16" s="205">
        <v>120</v>
      </c>
      <c r="BL16" s="205">
        <v>1846</v>
      </c>
      <c r="BM16" s="64">
        <v>0</v>
      </c>
      <c r="BN16" s="205">
        <v>319</v>
      </c>
      <c r="BO16" s="205">
        <v>144</v>
      </c>
      <c r="BP16" s="205">
        <v>1074</v>
      </c>
      <c r="BQ16" s="205">
        <v>888</v>
      </c>
      <c r="BR16" s="205">
        <v>3424</v>
      </c>
      <c r="BS16" s="205">
        <v>814</v>
      </c>
      <c r="BT16" s="205">
        <v>17</v>
      </c>
      <c r="BU16" s="205">
        <v>8</v>
      </c>
      <c r="BV16" s="205">
        <v>3228</v>
      </c>
      <c r="BW16" s="205">
        <v>2160</v>
      </c>
      <c r="BX16" s="205">
        <v>282</v>
      </c>
      <c r="BY16" s="205">
        <v>243</v>
      </c>
      <c r="BZ16" s="205">
        <v>282</v>
      </c>
      <c r="CA16" s="205">
        <v>156</v>
      </c>
      <c r="CB16" s="205">
        <v>480</v>
      </c>
      <c r="CC16" s="205">
        <v>192</v>
      </c>
      <c r="CD16" s="205">
        <v>771</v>
      </c>
      <c r="CE16" s="205">
        <v>504</v>
      </c>
      <c r="CF16" s="205">
        <v>827</v>
      </c>
      <c r="CG16" s="205">
        <v>516</v>
      </c>
      <c r="CH16" s="205">
        <v>4</v>
      </c>
      <c r="CI16" s="205">
        <v>4</v>
      </c>
      <c r="CJ16" s="205">
        <v>4</v>
      </c>
      <c r="CK16" s="205">
        <v>4</v>
      </c>
      <c r="CL16" s="205">
        <v>3355</v>
      </c>
      <c r="CM16" s="205">
        <v>656</v>
      </c>
    </row>
    <row r="17" spans="1:91" ht="19.5" customHeight="1">
      <c r="A17" s="215">
        <v>10</v>
      </c>
      <c r="B17" s="205">
        <v>3991</v>
      </c>
      <c r="C17" s="205">
        <v>2405</v>
      </c>
      <c r="D17" s="205">
        <v>8806</v>
      </c>
      <c r="E17" s="205">
        <v>2988</v>
      </c>
      <c r="F17" s="205">
        <v>4651</v>
      </c>
      <c r="G17" s="205">
        <v>2702</v>
      </c>
      <c r="H17" s="205">
        <v>9617</v>
      </c>
      <c r="I17" s="205">
        <v>4541</v>
      </c>
      <c r="J17" s="205">
        <v>660</v>
      </c>
      <c r="K17" s="205">
        <v>240</v>
      </c>
      <c r="L17" s="205">
        <v>426</v>
      </c>
      <c r="M17" s="205">
        <v>363</v>
      </c>
      <c r="N17" s="205">
        <v>1122</v>
      </c>
      <c r="O17" s="205">
        <v>624</v>
      </c>
      <c r="P17" s="205">
        <v>639</v>
      </c>
      <c r="Q17" s="205">
        <v>765</v>
      </c>
      <c r="R17" s="205">
        <v>353</v>
      </c>
      <c r="S17" s="205">
        <v>245</v>
      </c>
      <c r="T17" s="205">
        <v>224</v>
      </c>
      <c r="U17" s="205">
        <v>396</v>
      </c>
      <c r="V17" s="205">
        <v>348</v>
      </c>
      <c r="W17" s="205">
        <v>360</v>
      </c>
      <c r="X17" s="64">
        <v>0</v>
      </c>
      <c r="Y17" s="64">
        <v>0</v>
      </c>
      <c r="Z17" s="205">
        <v>2</v>
      </c>
      <c r="AA17" s="205">
        <v>18</v>
      </c>
      <c r="AB17" s="205">
        <v>18</v>
      </c>
      <c r="AC17" s="205">
        <v>18</v>
      </c>
      <c r="AD17" s="205">
        <v>0.8</v>
      </c>
      <c r="AE17" s="64">
        <v>0</v>
      </c>
      <c r="AF17" s="205">
        <v>198</v>
      </c>
      <c r="AG17" s="205">
        <v>72</v>
      </c>
      <c r="AH17" s="205">
        <v>630</v>
      </c>
      <c r="AI17" s="205">
        <v>258</v>
      </c>
      <c r="AJ17" s="205">
        <v>885</v>
      </c>
      <c r="AK17" s="205">
        <v>586</v>
      </c>
      <c r="AL17" s="205">
        <v>834</v>
      </c>
      <c r="AM17" s="205">
        <v>594</v>
      </c>
      <c r="AN17" s="205">
        <v>458</v>
      </c>
      <c r="AO17" s="205">
        <v>312</v>
      </c>
      <c r="AP17" s="205">
        <v>653</v>
      </c>
      <c r="AQ17" s="205">
        <v>396</v>
      </c>
      <c r="AR17" s="205">
        <v>807</v>
      </c>
      <c r="AS17" s="205">
        <v>792</v>
      </c>
      <c r="AT17" s="205">
        <v>360</v>
      </c>
      <c r="AU17" s="205">
        <v>316</v>
      </c>
      <c r="AV17" s="64">
        <v>0</v>
      </c>
      <c r="AW17" s="64">
        <v>0</v>
      </c>
      <c r="AX17" s="64">
        <v>0</v>
      </c>
      <c r="AY17" s="64">
        <v>0</v>
      </c>
      <c r="AZ17" s="205">
        <v>6.4</v>
      </c>
      <c r="BA17" s="64">
        <v>0</v>
      </c>
      <c r="BB17" s="205">
        <v>18</v>
      </c>
      <c r="BC17" s="205">
        <v>0</v>
      </c>
      <c r="BD17" s="205">
        <v>10</v>
      </c>
      <c r="BE17" s="205">
        <v>4</v>
      </c>
      <c r="BF17" s="205">
        <v>1427</v>
      </c>
      <c r="BG17" s="205">
        <v>768</v>
      </c>
      <c r="BH17" s="205">
        <v>351</v>
      </c>
      <c r="BI17" s="205">
        <v>288</v>
      </c>
      <c r="BJ17" s="205">
        <v>182</v>
      </c>
      <c r="BK17" s="205">
        <v>150</v>
      </c>
      <c r="BL17" s="205">
        <v>1824</v>
      </c>
      <c r="BM17" s="64">
        <v>0</v>
      </c>
      <c r="BN17" s="205">
        <v>465</v>
      </c>
      <c r="BO17" s="205">
        <v>252</v>
      </c>
      <c r="BP17" s="205">
        <v>1090</v>
      </c>
      <c r="BQ17" s="205">
        <v>916</v>
      </c>
      <c r="BR17" s="205">
        <v>3457</v>
      </c>
      <c r="BS17" s="205">
        <v>828</v>
      </c>
      <c r="BT17" s="205">
        <v>16</v>
      </c>
      <c r="BU17" s="205">
        <v>8</v>
      </c>
      <c r="BV17" s="205">
        <v>3276</v>
      </c>
      <c r="BW17" s="205">
        <v>2160</v>
      </c>
      <c r="BX17" s="205">
        <v>405</v>
      </c>
      <c r="BY17" s="205">
        <v>333</v>
      </c>
      <c r="BZ17" s="205">
        <v>364</v>
      </c>
      <c r="CA17" s="205">
        <v>230</v>
      </c>
      <c r="CB17" s="205">
        <v>509</v>
      </c>
      <c r="CC17" s="205">
        <v>192</v>
      </c>
      <c r="CD17" s="205">
        <v>843</v>
      </c>
      <c r="CE17" s="205">
        <v>1080</v>
      </c>
      <c r="CF17" s="205">
        <v>855</v>
      </c>
      <c r="CG17" s="205">
        <v>540</v>
      </c>
      <c r="CH17" s="205">
        <v>3</v>
      </c>
      <c r="CI17" s="205">
        <v>4</v>
      </c>
      <c r="CJ17" s="205">
        <v>4</v>
      </c>
      <c r="CK17" s="205">
        <v>4</v>
      </c>
      <c r="CL17" s="205">
        <v>3342</v>
      </c>
      <c r="CM17" s="205">
        <v>655</v>
      </c>
    </row>
    <row r="18" spans="1:91" ht="19.5" customHeight="1">
      <c r="A18" s="215">
        <v>11</v>
      </c>
      <c r="B18" s="205">
        <v>4159</v>
      </c>
      <c r="C18" s="205">
        <v>2827</v>
      </c>
      <c r="D18" s="205">
        <v>8976</v>
      </c>
      <c r="E18" s="205">
        <v>3139</v>
      </c>
      <c r="F18" s="205">
        <v>4874</v>
      </c>
      <c r="G18" s="205">
        <v>3026</v>
      </c>
      <c r="H18" s="205">
        <v>9293</v>
      </c>
      <c r="I18" s="205">
        <v>4445</v>
      </c>
      <c r="J18" s="205">
        <v>750</v>
      </c>
      <c r="K18" s="205">
        <v>150</v>
      </c>
      <c r="L18" s="205">
        <v>420</v>
      </c>
      <c r="M18" s="205">
        <v>370</v>
      </c>
      <c r="N18" s="205">
        <v>1014</v>
      </c>
      <c r="O18" s="205">
        <v>690</v>
      </c>
      <c r="P18" s="205">
        <v>738</v>
      </c>
      <c r="Q18" s="205">
        <v>900</v>
      </c>
      <c r="R18" s="205">
        <v>322</v>
      </c>
      <c r="S18" s="205">
        <v>233</v>
      </c>
      <c r="T18" s="205">
        <v>72</v>
      </c>
      <c r="U18" s="205">
        <v>360</v>
      </c>
      <c r="V18" s="205">
        <v>497</v>
      </c>
      <c r="W18" s="205">
        <v>504</v>
      </c>
      <c r="X18" s="64">
        <v>0</v>
      </c>
      <c r="Y18" s="64">
        <v>0</v>
      </c>
      <c r="Z18" s="205">
        <v>3</v>
      </c>
      <c r="AA18" s="205">
        <v>0</v>
      </c>
      <c r="AB18" s="205">
        <v>54</v>
      </c>
      <c r="AC18" s="205">
        <v>0</v>
      </c>
      <c r="AD18" s="205">
        <v>0.8</v>
      </c>
      <c r="AE18" s="64">
        <v>0</v>
      </c>
      <c r="AF18" s="205">
        <v>288</v>
      </c>
      <c r="AG18" s="205">
        <v>324</v>
      </c>
      <c r="AH18" s="205">
        <v>762</v>
      </c>
      <c r="AI18" s="205">
        <v>402</v>
      </c>
      <c r="AJ18" s="205">
        <v>897</v>
      </c>
      <c r="AK18" s="205">
        <v>617</v>
      </c>
      <c r="AL18" s="205">
        <v>834</v>
      </c>
      <c r="AM18" s="205">
        <v>618</v>
      </c>
      <c r="AN18" s="205">
        <v>468</v>
      </c>
      <c r="AO18" s="205">
        <v>318</v>
      </c>
      <c r="AP18" s="205">
        <v>641</v>
      </c>
      <c r="AQ18" s="205">
        <v>360</v>
      </c>
      <c r="AR18" s="205">
        <v>894</v>
      </c>
      <c r="AS18" s="205">
        <v>1224</v>
      </c>
      <c r="AT18" s="205">
        <v>375</v>
      </c>
      <c r="AU18" s="205">
        <v>348</v>
      </c>
      <c r="AV18" s="205">
        <v>0</v>
      </c>
      <c r="AW18" s="205">
        <v>0</v>
      </c>
      <c r="AX18" s="205">
        <v>0</v>
      </c>
      <c r="AY18" s="205">
        <v>0</v>
      </c>
      <c r="AZ18" s="205">
        <v>3.2</v>
      </c>
      <c r="BA18" s="64">
        <v>0</v>
      </c>
      <c r="BB18" s="205">
        <v>0</v>
      </c>
      <c r="BC18" s="205">
        <v>0</v>
      </c>
      <c r="BD18" s="205">
        <v>10</v>
      </c>
      <c r="BE18" s="205">
        <v>5</v>
      </c>
      <c r="BF18" s="205">
        <v>1426</v>
      </c>
      <c r="BG18" s="205">
        <v>768</v>
      </c>
      <c r="BH18" s="205">
        <v>360</v>
      </c>
      <c r="BI18" s="205">
        <v>297</v>
      </c>
      <c r="BJ18" s="205">
        <v>200</v>
      </c>
      <c r="BK18" s="205">
        <v>135</v>
      </c>
      <c r="BL18" s="205">
        <v>1816</v>
      </c>
      <c r="BM18" s="64">
        <v>0</v>
      </c>
      <c r="BN18" s="205">
        <v>504</v>
      </c>
      <c r="BO18" s="205">
        <v>252</v>
      </c>
      <c r="BP18" s="205">
        <v>1208</v>
      </c>
      <c r="BQ18" s="205">
        <v>1009</v>
      </c>
      <c r="BR18" s="205">
        <v>3452</v>
      </c>
      <c r="BS18" s="205">
        <v>823</v>
      </c>
      <c r="BT18" s="205">
        <v>17</v>
      </c>
      <c r="BU18" s="205">
        <v>10</v>
      </c>
      <c r="BV18" s="205">
        <v>3114</v>
      </c>
      <c r="BW18" s="205">
        <v>1800</v>
      </c>
      <c r="BX18" s="205">
        <v>351</v>
      </c>
      <c r="BY18" s="205">
        <v>324</v>
      </c>
      <c r="BZ18" s="205">
        <v>318</v>
      </c>
      <c r="CA18" s="205">
        <v>202</v>
      </c>
      <c r="CB18" s="205">
        <v>467</v>
      </c>
      <c r="CC18" s="205">
        <v>288</v>
      </c>
      <c r="CD18" s="205">
        <v>817</v>
      </c>
      <c r="CE18" s="205">
        <v>864</v>
      </c>
      <c r="CF18" s="205">
        <v>866</v>
      </c>
      <c r="CG18" s="205">
        <v>577</v>
      </c>
      <c r="CH18" s="205">
        <v>4</v>
      </c>
      <c r="CI18" s="205">
        <v>4</v>
      </c>
      <c r="CJ18" s="205">
        <v>4</v>
      </c>
      <c r="CK18" s="205">
        <v>5</v>
      </c>
      <c r="CL18" s="205">
        <v>3335</v>
      </c>
      <c r="CM18" s="205">
        <v>643</v>
      </c>
    </row>
    <row r="19" spans="1:91" ht="19.5" customHeight="1">
      <c r="A19" s="215">
        <v>12</v>
      </c>
      <c r="B19" s="205">
        <v>3581</v>
      </c>
      <c r="C19" s="205">
        <v>2376</v>
      </c>
      <c r="D19" s="205">
        <v>9086</v>
      </c>
      <c r="E19" s="205">
        <v>3182</v>
      </c>
      <c r="F19" s="205">
        <v>4526</v>
      </c>
      <c r="G19" s="205">
        <v>2674</v>
      </c>
      <c r="H19" s="205">
        <v>8813</v>
      </c>
      <c r="I19" s="205">
        <v>4226</v>
      </c>
      <c r="J19" s="205">
        <v>714</v>
      </c>
      <c r="K19" s="205">
        <v>162</v>
      </c>
      <c r="L19" s="205">
        <v>309</v>
      </c>
      <c r="M19" s="205">
        <v>305</v>
      </c>
      <c r="N19" s="205">
        <v>858</v>
      </c>
      <c r="O19" s="205">
        <v>642</v>
      </c>
      <c r="P19" s="205">
        <v>567</v>
      </c>
      <c r="Q19" s="205">
        <v>666</v>
      </c>
      <c r="R19" s="205">
        <v>307</v>
      </c>
      <c r="S19" s="205">
        <v>226</v>
      </c>
      <c r="T19" s="205">
        <v>103</v>
      </c>
      <c r="U19" s="205">
        <v>720</v>
      </c>
      <c r="V19" s="205">
        <v>504</v>
      </c>
      <c r="W19" s="205">
        <v>504</v>
      </c>
      <c r="X19" s="64">
        <v>0</v>
      </c>
      <c r="Y19" s="64">
        <v>0</v>
      </c>
      <c r="Z19" s="205">
        <v>2</v>
      </c>
      <c r="AA19" s="205">
        <v>0</v>
      </c>
      <c r="AB19" s="205">
        <v>18</v>
      </c>
      <c r="AC19" s="205">
        <v>18</v>
      </c>
      <c r="AD19" s="205">
        <v>1.6</v>
      </c>
      <c r="AE19" s="64">
        <v>0</v>
      </c>
      <c r="AF19" s="205">
        <v>197</v>
      </c>
      <c r="AG19" s="205">
        <v>180</v>
      </c>
      <c r="AH19" s="205">
        <v>666</v>
      </c>
      <c r="AI19" s="205">
        <v>360</v>
      </c>
      <c r="AJ19" s="205">
        <v>897</v>
      </c>
      <c r="AK19" s="205">
        <v>600</v>
      </c>
      <c r="AL19" s="205">
        <v>750</v>
      </c>
      <c r="AM19" s="205">
        <v>546</v>
      </c>
      <c r="AN19" s="205">
        <v>398</v>
      </c>
      <c r="AO19" s="205">
        <v>282</v>
      </c>
      <c r="AP19" s="205">
        <v>644</v>
      </c>
      <c r="AQ19" s="205">
        <v>360</v>
      </c>
      <c r="AR19" s="205">
        <v>807</v>
      </c>
      <c r="AS19" s="205">
        <v>720</v>
      </c>
      <c r="AT19" s="205">
        <v>362</v>
      </c>
      <c r="AU19" s="205">
        <v>319</v>
      </c>
      <c r="AV19" s="205">
        <v>0</v>
      </c>
      <c r="AW19" s="205">
        <v>0</v>
      </c>
      <c r="AX19" s="205">
        <v>0</v>
      </c>
      <c r="AY19" s="205">
        <v>0</v>
      </c>
      <c r="AZ19" s="205">
        <v>1.6</v>
      </c>
      <c r="BA19" s="64">
        <v>0</v>
      </c>
      <c r="BB19" s="205">
        <v>0</v>
      </c>
      <c r="BC19" s="205">
        <v>0</v>
      </c>
      <c r="BD19" s="205">
        <v>11</v>
      </c>
      <c r="BE19" s="205">
        <v>12</v>
      </c>
      <c r="BF19" s="205">
        <v>1406</v>
      </c>
      <c r="BG19" s="205">
        <v>576</v>
      </c>
      <c r="BH19" s="205">
        <v>360</v>
      </c>
      <c r="BI19" s="205">
        <v>297</v>
      </c>
      <c r="BJ19" s="205">
        <v>164</v>
      </c>
      <c r="BK19" s="205">
        <v>97</v>
      </c>
      <c r="BL19" s="205">
        <v>1821</v>
      </c>
      <c r="BM19" s="64">
        <v>0</v>
      </c>
      <c r="BN19" s="205">
        <v>483</v>
      </c>
      <c r="BO19" s="205">
        <v>252</v>
      </c>
      <c r="BP19" s="205">
        <v>1369</v>
      </c>
      <c r="BQ19" s="205">
        <v>1102</v>
      </c>
      <c r="BR19" s="205">
        <v>3472</v>
      </c>
      <c r="BS19" s="205">
        <v>829</v>
      </c>
      <c r="BT19" s="205">
        <v>18</v>
      </c>
      <c r="BU19" s="205">
        <v>11</v>
      </c>
      <c r="BV19" s="205">
        <v>3030</v>
      </c>
      <c r="BW19" s="205">
        <v>1800</v>
      </c>
      <c r="BX19" s="205">
        <v>243</v>
      </c>
      <c r="BY19" s="205">
        <v>243</v>
      </c>
      <c r="BZ19" s="205">
        <v>50</v>
      </c>
      <c r="CA19" s="205">
        <v>51</v>
      </c>
      <c r="CB19" s="205">
        <v>467</v>
      </c>
      <c r="CC19" s="205">
        <v>288</v>
      </c>
      <c r="CD19" s="205">
        <v>773</v>
      </c>
      <c r="CE19" s="205">
        <v>936</v>
      </c>
      <c r="CF19" s="205">
        <v>900</v>
      </c>
      <c r="CG19" s="205">
        <v>607</v>
      </c>
      <c r="CH19" s="205">
        <v>3</v>
      </c>
      <c r="CI19" s="205">
        <v>4</v>
      </c>
      <c r="CJ19" s="205">
        <v>4</v>
      </c>
      <c r="CK19" s="205">
        <v>6</v>
      </c>
      <c r="CL19" s="205">
        <v>3325</v>
      </c>
      <c r="CM19" s="205">
        <v>631</v>
      </c>
    </row>
    <row r="20" spans="1:91" ht="19.5" customHeight="1">
      <c r="A20" s="215">
        <v>13</v>
      </c>
      <c r="B20" s="205">
        <v>2875</v>
      </c>
      <c r="C20" s="205">
        <v>2074</v>
      </c>
      <c r="D20" s="205">
        <v>9163</v>
      </c>
      <c r="E20" s="205">
        <v>3262</v>
      </c>
      <c r="F20" s="205">
        <v>4330</v>
      </c>
      <c r="G20" s="205">
        <v>2462</v>
      </c>
      <c r="H20" s="205">
        <v>8976</v>
      </c>
      <c r="I20" s="205">
        <v>4399</v>
      </c>
      <c r="J20" s="205">
        <v>660</v>
      </c>
      <c r="K20" s="205">
        <v>156</v>
      </c>
      <c r="L20" s="205">
        <v>138</v>
      </c>
      <c r="M20" s="205">
        <v>199</v>
      </c>
      <c r="N20" s="205">
        <v>402</v>
      </c>
      <c r="O20" s="205">
        <v>522</v>
      </c>
      <c r="P20" s="205">
        <v>549</v>
      </c>
      <c r="Q20" s="205">
        <v>684</v>
      </c>
      <c r="R20" s="205">
        <v>317</v>
      </c>
      <c r="S20" s="205">
        <v>245</v>
      </c>
      <c r="T20" s="205">
        <v>67</v>
      </c>
      <c r="U20" s="205">
        <v>180</v>
      </c>
      <c r="V20" s="205">
        <v>433</v>
      </c>
      <c r="W20" s="205">
        <v>432</v>
      </c>
      <c r="X20" s="64">
        <v>0</v>
      </c>
      <c r="Y20" s="64">
        <v>0</v>
      </c>
      <c r="Z20" s="205">
        <v>2</v>
      </c>
      <c r="AA20" s="205">
        <v>0</v>
      </c>
      <c r="AB20" s="205">
        <v>18</v>
      </c>
      <c r="AC20" s="205">
        <v>18</v>
      </c>
      <c r="AD20" s="205">
        <v>0.8</v>
      </c>
      <c r="AE20" s="64">
        <v>0</v>
      </c>
      <c r="AF20" s="205">
        <v>288</v>
      </c>
      <c r="AG20" s="205">
        <v>234</v>
      </c>
      <c r="AH20" s="205">
        <v>546</v>
      </c>
      <c r="AI20" s="205">
        <v>306</v>
      </c>
      <c r="AJ20" s="205">
        <v>903</v>
      </c>
      <c r="AK20" s="205">
        <v>566</v>
      </c>
      <c r="AL20" s="205">
        <v>768</v>
      </c>
      <c r="AM20" s="205">
        <v>534</v>
      </c>
      <c r="AN20" s="205">
        <v>427</v>
      </c>
      <c r="AO20" s="205">
        <v>330</v>
      </c>
      <c r="AP20" s="205">
        <v>619</v>
      </c>
      <c r="AQ20" s="205">
        <v>324</v>
      </c>
      <c r="AR20" s="205">
        <v>741</v>
      </c>
      <c r="AS20" s="205">
        <v>1152</v>
      </c>
      <c r="AT20" s="205">
        <v>307</v>
      </c>
      <c r="AU20" s="205">
        <v>268</v>
      </c>
      <c r="AV20" s="64">
        <v>0</v>
      </c>
      <c r="AW20" s="64">
        <v>0</v>
      </c>
      <c r="AX20" s="64">
        <v>0</v>
      </c>
      <c r="AY20" s="64">
        <v>0</v>
      </c>
      <c r="AZ20" s="205">
        <v>0.8</v>
      </c>
      <c r="BA20" s="64">
        <v>0</v>
      </c>
      <c r="BB20" s="205">
        <v>18</v>
      </c>
      <c r="BC20" s="205">
        <v>0</v>
      </c>
      <c r="BD20" s="205">
        <v>10</v>
      </c>
      <c r="BE20" s="205">
        <v>5</v>
      </c>
      <c r="BF20" s="205">
        <v>1459</v>
      </c>
      <c r="BG20" s="205">
        <v>768</v>
      </c>
      <c r="BH20" s="205">
        <v>351</v>
      </c>
      <c r="BI20" s="205">
        <v>288</v>
      </c>
      <c r="BJ20" s="205">
        <v>211</v>
      </c>
      <c r="BK20" s="205">
        <v>160</v>
      </c>
      <c r="BL20" s="205">
        <v>1727</v>
      </c>
      <c r="BM20" s="64">
        <v>0</v>
      </c>
      <c r="BN20" s="205">
        <v>576</v>
      </c>
      <c r="BO20" s="205">
        <v>360</v>
      </c>
      <c r="BP20" s="205">
        <v>1349</v>
      </c>
      <c r="BQ20" s="205">
        <v>1062</v>
      </c>
      <c r="BR20" s="205">
        <v>3480</v>
      </c>
      <c r="BS20" s="205">
        <v>834</v>
      </c>
      <c r="BT20" s="205">
        <v>17</v>
      </c>
      <c r="BU20" s="205">
        <v>10</v>
      </c>
      <c r="BV20" s="205">
        <v>3060</v>
      </c>
      <c r="BW20" s="205">
        <v>1800</v>
      </c>
      <c r="BX20" s="205">
        <v>243</v>
      </c>
      <c r="BY20" s="205">
        <v>234</v>
      </c>
      <c r="BZ20" s="205">
        <v>272</v>
      </c>
      <c r="CA20" s="205">
        <v>197</v>
      </c>
      <c r="CB20" s="205">
        <v>480</v>
      </c>
      <c r="CC20" s="205">
        <v>192</v>
      </c>
      <c r="CD20" s="205">
        <v>678</v>
      </c>
      <c r="CE20" s="205">
        <v>900</v>
      </c>
      <c r="CF20" s="205">
        <v>894</v>
      </c>
      <c r="CG20" s="205">
        <v>600</v>
      </c>
      <c r="CH20" s="205">
        <v>3</v>
      </c>
      <c r="CI20" s="205">
        <v>4</v>
      </c>
      <c r="CJ20" s="205">
        <v>4</v>
      </c>
      <c r="CK20" s="205">
        <v>5</v>
      </c>
      <c r="CL20" s="205">
        <v>3324</v>
      </c>
      <c r="CM20" s="205">
        <v>632</v>
      </c>
    </row>
    <row r="21" spans="1:91" ht="19.5" customHeight="1">
      <c r="A21" s="215">
        <v>14</v>
      </c>
      <c r="B21" s="205">
        <v>3876</v>
      </c>
      <c r="C21" s="205">
        <v>2592</v>
      </c>
      <c r="D21" s="205">
        <v>9156</v>
      </c>
      <c r="E21" s="205">
        <v>3209</v>
      </c>
      <c r="F21" s="205">
        <v>4658</v>
      </c>
      <c r="G21" s="205">
        <v>2767</v>
      </c>
      <c r="H21" s="205">
        <v>8837</v>
      </c>
      <c r="I21" s="205">
        <v>4289</v>
      </c>
      <c r="J21" s="205">
        <v>714</v>
      </c>
      <c r="K21" s="205">
        <v>168</v>
      </c>
      <c r="L21" s="205">
        <v>315</v>
      </c>
      <c r="M21" s="205">
        <v>305</v>
      </c>
      <c r="N21" s="205">
        <v>924</v>
      </c>
      <c r="O21" s="205">
        <v>642</v>
      </c>
      <c r="P21" s="205">
        <v>711</v>
      </c>
      <c r="Q21" s="205">
        <v>891</v>
      </c>
      <c r="R21" s="205">
        <v>302</v>
      </c>
      <c r="S21" s="205">
        <v>230</v>
      </c>
      <c r="T21" s="205">
        <v>67</v>
      </c>
      <c r="U21" s="205">
        <v>360</v>
      </c>
      <c r="V21" s="205">
        <v>621</v>
      </c>
      <c r="W21" s="205">
        <v>432</v>
      </c>
      <c r="X21" s="64">
        <v>0</v>
      </c>
      <c r="Y21" s="64">
        <v>0</v>
      </c>
      <c r="Z21" s="205">
        <v>5</v>
      </c>
      <c r="AA21" s="205">
        <v>18</v>
      </c>
      <c r="AB21" s="205">
        <v>18</v>
      </c>
      <c r="AC21" s="205">
        <v>18</v>
      </c>
      <c r="AD21" s="205">
        <v>0.8</v>
      </c>
      <c r="AE21" s="64">
        <v>0</v>
      </c>
      <c r="AF21" s="205">
        <v>198</v>
      </c>
      <c r="AG21" s="205">
        <v>252</v>
      </c>
      <c r="AH21" s="205">
        <v>720</v>
      </c>
      <c r="AI21" s="205">
        <v>360</v>
      </c>
      <c r="AJ21" s="205">
        <v>903</v>
      </c>
      <c r="AK21" s="205">
        <v>597</v>
      </c>
      <c r="AL21" s="205">
        <v>810</v>
      </c>
      <c r="AM21" s="205">
        <v>564</v>
      </c>
      <c r="AN21" s="205">
        <v>398</v>
      </c>
      <c r="AO21" s="205">
        <v>308</v>
      </c>
      <c r="AP21" s="205">
        <v>675</v>
      </c>
      <c r="AQ21" s="205">
        <v>432</v>
      </c>
      <c r="AR21" s="205">
        <v>785</v>
      </c>
      <c r="AS21" s="205">
        <v>936</v>
      </c>
      <c r="AT21" s="205">
        <v>366</v>
      </c>
      <c r="AU21" s="205">
        <v>366</v>
      </c>
      <c r="AV21" s="205">
        <v>0</v>
      </c>
      <c r="AW21" s="205">
        <v>0</v>
      </c>
      <c r="AX21" s="205">
        <v>0</v>
      </c>
      <c r="AY21" s="205">
        <v>0</v>
      </c>
      <c r="AZ21" s="205">
        <v>0.8</v>
      </c>
      <c r="BA21" s="64">
        <v>0</v>
      </c>
      <c r="BB21" s="205">
        <v>0</v>
      </c>
      <c r="BC21" s="205">
        <v>0</v>
      </c>
      <c r="BD21" s="205">
        <v>13</v>
      </c>
      <c r="BE21" s="205">
        <v>19</v>
      </c>
      <c r="BF21" s="205">
        <v>1474</v>
      </c>
      <c r="BG21" s="205">
        <v>864</v>
      </c>
      <c r="BH21" s="205">
        <v>333</v>
      </c>
      <c r="BI21" s="205">
        <v>288</v>
      </c>
      <c r="BJ21" s="205">
        <v>179</v>
      </c>
      <c r="BK21" s="205">
        <v>130</v>
      </c>
      <c r="BL21" s="205">
        <v>1791</v>
      </c>
      <c r="BM21" s="64">
        <v>0</v>
      </c>
      <c r="BN21" s="205">
        <v>557</v>
      </c>
      <c r="BO21" s="205">
        <v>324</v>
      </c>
      <c r="BP21" s="205">
        <v>1329</v>
      </c>
      <c r="BQ21" s="205">
        <v>1009</v>
      </c>
      <c r="BR21" s="205">
        <v>3480</v>
      </c>
      <c r="BS21" s="205">
        <v>834</v>
      </c>
      <c r="BT21" s="205">
        <v>17</v>
      </c>
      <c r="BU21" s="205">
        <v>9</v>
      </c>
      <c r="BV21" s="205">
        <v>2952</v>
      </c>
      <c r="BW21" s="205">
        <v>1800</v>
      </c>
      <c r="BX21" s="205">
        <v>297</v>
      </c>
      <c r="BY21" s="205">
        <v>288</v>
      </c>
      <c r="BZ21" s="205">
        <v>207</v>
      </c>
      <c r="CA21" s="205">
        <v>119</v>
      </c>
      <c r="CB21" s="205">
        <v>480</v>
      </c>
      <c r="CC21" s="205">
        <v>192</v>
      </c>
      <c r="CD21" s="205">
        <v>722</v>
      </c>
      <c r="CE21" s="205">
        <v>792</v>
      </c>
      <c r="CF21" s="205">
        <v>830</v>
      </c>
      <c r="CG21" s="205">
        <v>548</v>
      </c>
      <c r="CH21" s="205">
        <v>4</v>
      </c>
      <c r="CI21" s="205">
        <v>4</v>
      </c>
      <c r="CJ21" s="205">
        <v>4</v>
      </c>
      <c r="CK21" s="205">
        <v>5</v>
      </c>
      <c r="CL21" s="205">
        <v>3324</v>
      </c>
      <c r="CM21" s="205">
        <v>631</v>
      </c>
    </row>
    <row r="22" spans="1:91" ht="19.5" customHeight="1">
      <c r="A22" s="215">
        <v>15</v>
      </c>
      <c r="B22" s="205">
        <v>3502</v>
      </c>
      <c r="C22" s="205">
        <v>2292</v>
      </c>
      <c r="D22" s="205">
        <v>9144</v>
      </c>
      <c r="E22" s="205">
        <v>3293</v>
      </c>
      <c r="F22" s="205">
        <v>4498</v>
      </c>
      <c r="G22" s="205">
        <v>2822</v>
      </c>
      <c r="H22" s="205">
        <v>8782</v>
      </c>
      <c r="I22" s="205">
        <v>4296</v>
      </c>
      <c r="J22" s="205">
        <v>702</v>
      </c>
      <c r="K22" s="205">
        <v>114</v>
      </c>
      <c r="L22" s="205">
        <v>258</v>
      </c>
      <c r="M22" s="205">
        <v>257</v>
      </c>
      <c r="N22" s="205">
        <v>810</v>
      </c>
      <c r="O22" s="205">
        <v>624</v>
      </c>
      <c r="P22" s="205">
        <v>639</v>
      </c>
      <c r="Q22" s="205">
        <v>783</v>
      </c>
      <c r="R22" s="205">
        <v>305</v>
      </c>
      <c r="S22" s="205">
        <v>236</v>
      </c>
      <c r="T22" s="205">
        <v>65</v>
      </c>
      <c r="U22" s="205">
        <v>180</v>
      </c>
      <c r="V22" s="205">
        <v>449</v>
      </c>
      <c r="W22" s="205">
        <v>432</v>
      </c>
      <c r="X22" s="64">
        <v>0</v>
      </c>
      <c r="Y22" s="64">
        <v>0</v>
      </c>
      <c r="Z22" s="205">
        <v>2</v>
      </c>
      <c r="AA22" s="205">
        <v>0</v>
      </c>
      <c r="AB22" s="205">
        <v>18</v>
      </c>
      <c r="AC22" s="205">
        <v>0</v>
      </c>
      <c r="AD22" s="205">
        <v>1.6</v>
      </c>
      <c r="AE22" s="64">
        <v>0</v>
      </c>
      <c r="AF22" s="205">
        <v>252</v>
      </c>
      <c r="AG22" s="205">
        <v>234</v>
      </c>
      <c r="AH22" s="205">
        <v>612</v>
      </c>
      <c r="AI22" s="205">
        <v>360</v>
      </c>
      <c r="AJ22" s="205">
        <v>891</v>
      </c>
      <c r="AK22" s="205">
        <v>579</v>
      </c>
      <c r="AL22" s="205">
        <v>738</v>
      </c>
      <c r="AM22" s="205">
        <v>564</v>
      </c>
      <c r="AN22" s="205">
        <v>432</v>
      </c>
      <c r="AO22" s="205">
        <v>317</v>
      </c>
      <c r="AP22" s="205">
        <v>668</v>
      </c>
      <c r="AQ22" s="205">
        <v>468</v>
      </c>
      <c r="AR22" s="205">
        <v>779</v>
      </c>
      <c r="AS22" s="205">
        <v>1008</v>
      </c>
      <c r="AT22" s="205">
        <v>377</v>
      </c>
      <c r="AU22" s="205">
        <v>371</v>
      </c>
      <c r="AV22" s="205">
        <v>0</v>
      </c>
      <c r="AW22" s="205">
        <v>0</v>
      </c>
      <c r="AX22" s="205">
        <v>0</v>
      </c>
      <c r="AY22" s="205">
        <v>0</v>
      </c>
      <c r="AZ22" s="205">
        <v>0.8</v>
      </c>
      <c r="BA22" s="64">
        <v>0</v>
      </c>
      <c r="BB22" s="205">
        <v>0</v>
      </c>
      <c r="BC22" s="205">
        <v>0</v>
      </c>
      <c r="BD22" s="205">
        <v>11</v>
      </c>
      <c r="BE22" s="205">
        <v>10</v>
      </c>
      <c r="BF22" s="205">
        <v>1488</v>
      </c>
      <c r="BG22" s="205">
        <v>864</v>
      </c>
      <c r="BH22" s="205">
        <v>315</v>
      </c>
      <c r="BI22" s="205">
        <v>288</v>
      </c>
      <c r="BJ22" s="205">
        <v>151</v>
      </c>
      <c r="BK22" s="205">
        <v>139</v>
      </c>
      <c r="BL22" s="205">
        <v>1737</v>
      </c>
      <c r="BM22" s="64">
        <v>0</v>
      </c>
      <c r="BN22" s="205">
        <v>576</v>
      </c>
      <c r="BO22" s="205">
        <v>324</v>
      </c>
      <c r="BP22" s="205">
        <v>1408</v>
      </c>
      <c r="BQ22" s="205">
        <v>1117</v>
      </c>
      <c r="BR22" s="205">
        <v>3458</v>
      </c>
      <c r="BS22" s="205">
        <v>818</v>
      </c>
      <c r="BT22" s="205">
        <v>16</v>
      </c>
      <c r="BU22" s="205">
        <v>10</v>
      </c>
      <c r="BV22" s="205">
        <v>2916</v>
      </c>
      <c r="BW22" s="205">
        <v>1800</v>
      </c>
      <c r="BX22" s="205">
        <v>315</v>
      </c>
      <c r="BY22" s="205">
        <v>306</v>
      </c>
      <c r="BZ22" s="205">
        <v>86</v>
      </c>
      <c r="CA22" s="205">
        <v>78</v>
      </c>
      <c r="CB22" s="205">
        <v>499</v>
      </c>
      <c r="CC22" s="205">
        <v>192</v>
      </c>
      <c r="CD22" s="205">
        <v>720</v>
      </c>
      <c r="CE22" s="205">
        <v>900</v>
      </c>
      <c r="CF22" s="205">
        <v>890</v>
      </c>
      <c r="CG22" s="205">
        <v>596</v>
      </c>
      <c r="CH22" s="205">
        <v>4</v>
      </c>
      <c r="CI22" s="205">
        <v>4</v>
      </c>
      <c r="CJ22" s="205">
        <v>4</v>
      </c>
      <c r="CK22" s="205">
        <v>6</v>
      </c>
      <c r="CL22" s="205">
        <v>3332</v>
      </c>
      <c r="CM22" s="205">
        <v>636</v>
      </c>
    </row>
    <row r="23" spans="1:91" ht="19.5" customHeight="1">
      <c r="A23" s="215">
        <v>16</v>
      </c>
      <c r="B23" s="205">
        <v>2777</v>
      </c>
      <c r="C23" s="205">
        <v>967</v>
      </c>
      <c r="D23" s="205">
        <v>9072</v>
      </c>
      <c r="E23" s="205">
        <v>3209</v>
      </c>
      <c r="F23" s="205">
        <v>4255</v>
      </c>
      <c r="G23" s="205">
        <v>2448</v>
      </c>
      <c r="H23" s="205">
        <v>8681</v>
      </c>
      <c r="I23" s="205">
        <v>4140</v>
      </c>
      <c r="J23" s="205">
        <v>672</v>
      </c>
      <c r="K23" s="205">
        <v>204</v>
      </c>
      <c r="L23" s="205">
        <v>117</v>
      </c>
      <c r="M23" s="205">
        <v>161</v>
      </c>
      <c r="N23" s="205">
        <v>210</v>
      </c>
      <c r="O23" s="205">
        <v>552</v>
      </c>
      <c r="P23" s="205">
        <v>684</v>
      </c>
      <c r="Q23" s="205">
        <v>846</v>
      </c>
      <c r="R23" s="205">
        <v>398</v>
      </c>
      <c r="S23" s="205">
        <v>230</v>
      </c>
      <c r="T23" s="205">
        <v>65</v>
      </c>
      <c r="U23" s="205">
        <v>360</v>
      </c>
      <c r="V23" s="205">
        <v>484</v>
      </c>
      <c r="W23" s="205">
        <v>360</v>
      </c>
      <c r="X23" s="64">
        <v>0</v>
      </c>
      <c r="Y23" s="64">
        <v>0</v>
      </c>
      <c r="Z23" s="205">
        <v>2</v>
      </c>
      <c r="AA23" s="205">
        <v>0</v>
      </c>
      <c r="AB23" s="205">
        <v>18</v>
      </c>
      <c r="AC23" s="205">
        <v>18</v>
      </c>
      <c r="AD23" s="205">
        <v>0.8</v>
      </c>
      <c r="AE23" s="64">
        <v>0</v>
      </c>
      <c r="AF23" s="205">
        <v>126</v>
      </c>
      <c r="AG23" s="205">
        <v>144</v>
      </c>
      <c r="AH23" s="205">
        <v>648</v>
      </c>
      <c r="AI23" s="205">
        <v>354</v>
      </c>
      <c r="AJ23" s="205">
        <v>825</v>
      </c>
      <c r="AK23" s="205">
        <v>473</v>
      </c>
      <c r="AL23" s="205">
        <v>726</v>
      </c>
      <c r="AM23" s="205">
        <v>564</v>
      </c>
      <c r="AN23" s="205">
        <v>377</v>
      </c>
      <c r="AO23" s="205">
        <v>286</v>
      </c>
      <c r="AP23" s="205">
        <v>626</v>
      </c>
      <c r="AQ23" s="205">
        <v>324</v>
      </c>
      <c r="AR23" s="205">
        <v>699</v>
      </c>
      <c r="AS23" s="205">
        <v>504</v>
      </c>
      <c r="AT23" s="205">
        <v>354</v>
      </c>
      <c r="AU23" s="205">
        <v>319</v>
      </c>
      <c r="AV23" s="64">
        <v>0</v>
      </c>
      <c r="AW23" s="64">
        <v>0</v>
      </c>
      <c r="AX23" s="64">
        <v>0</v>
      </c>
      <c r="AY23" s="64">
        <v>0</v>
      </c>
      <c r="AZ23" s="205">
        <v>0</v>
      </c>
      <c r="BA23" s="64">
        <v>0</v>
      </c>
      <c r="BB23" s="205">
        <v>0</v>
      </c>
      <c r="BC23" s="205">
        <v>0</v>
      </c>
      <c r="BD23" s="205">
        <v>9</v>
      </c>
      <c r="BE23" s="205">
        <v>7</v>
      </c>
      <c r="BF23" s="205">
        <v>1464</v>
      </c>
      <c r="BG23" s="205">
        <v>768</v>
      </c>
      <c r="BH23" s="205">
        <v>315</v>
      </c>
      <c r="BI23" s="205">
        <v>270</v>
      </c>
      <c r="BJ23" s="205">
        <v>88</v>
      </c>
      <c r="BK23" s="205">
        <v>68</v>
      </c>
      <c r="BL23" s="205">
        <v>1824</v>
      </c>
      <c r="BM23" s="64">
        <v>0</v>
      </c>
      <c r="BN23" s="205">
        <v>496</v>
      </c>
      <c r="BO23" s="205">
        <v>360</v>
      </c>
      <c r="BP23" s="205">
        <v>1415</v>
      </c>
      <c r="BQ23" s="205">
        <v>1101</v>
      </c>
      <c r="BR23" s="205">
        <v>3461</v>
      </c>
      <c r="BS23" s="205">
        <v>826</v>
      </c>
      <c r="BT23" s="205">
        <v>18</v>
      </c>
      <c r="BU23" s="205">
        <v>10</v>
      </c>
      <c r="BV23" s="205">
        <v>2886</v>
      </c>
      <c r="BW23" s="205">
        <v>1800</v>
      </c>
      <c r="BX23" s="205">
        <v>270</v>
      </c>
      <c r="BY23" s="205">
        <v>252</v>
      </c>
      <c r="BZ23" s="205">
        <v>32</v>
      </c>
      <c r="CA23" s="205">
        <v>23</v>
      </c>
      <c r="CB23" s="205">
        <v>484</v>
      </c>
      <c r="CC23" s="205">
        <v>192</v>
      </c>
      <c r="CD23" s="205">
        <v>720</v>
      </c>
      <c r="CE23" s="205">
        <v>648</v>
      </c>
      <c r="CF23" s="205">
        <v>901</v>
      </c>
      <c r="CG23" s="205">
        <v>601</v>
      </c>
      <c r="CH23" s="205">
        <v>4</v>
      </c>
      <c r="CI23" s="205">
        <v>4</v>
      </c>
      <c r="CJ23" s="205">
        <v>4</v>
      </c>
      <c r="CK23" s="205">
        <v>5</v>
      </c>
      <c r="CL23" s="205">
        <v>3362</v>
      </c>
      <c r="CM23" s="205">
        <v>650</v>
      </c>
    </row>
    <row r="24" spans="1:91" ht="19.5" customHeight="1">
      <c r="A24" s="215">
        <v>17</v>
      </c>
      <c r="B24" s="205">
        <v>2983</v>
      </c>
      <c r="C24" s="205">
        <v>1229</v>
      </c>
      <c r="D24" s="205">
        <v>8856</v>
      </c>
      <c r="E24" s="205">
        <v>3024</v>
      </c>
      <c r="F24" s="205">
        <v>4001</v>
      </c>
      <c r="G24" s="205">
        <v>2030</v>
      </c>
      <c r="H24" s="205">
        <v>8338</v>
      </c>
      <c r="I24" s="205">
        <v>4022</v>
      </c>
      <c r="J24" s="205">
        <v>702</v>
      </c>
      <c r="K24" s="205">
        <v>270</v>
      </c>
      <c r="L24" s="205">
        <v>114</v>
      </c>
      <c r="M24" s="205">
        <v>158</v>
      </c>
      <c r="N24" s="205">
        <v>210</v>
      </c>
      <c r="O24" s="205">
        <v>552</v>
      </c>
      <c r="P24" s="205">
        <v>702</v>
      </c>
      <c r="Q24" s="205">
        <v>864</v>
      </c>
      <c r="R24" s="205">
        <v>478</v>
      </c>
      <c r="S24" s="205">
        <v>381</v>
      </c>
      <c r="T24" s="205">
        <v>79</v>
      </c>
      <c r="U24" s="205">
        <v>432</v>
      </c>
      <c r="V24" s="205">
        <v>515</v>
      </c>
      <c r="W24" s="205">
        <v>504</v>
      </c>
      <c r="X24" s="64">
        <v>0</v>
      </c>
      <c r="Y24" s="64">
        <v>0</v>
      </c>
      <c r="Z24" s="205">
        <v>2</v>
      </c>
      <c r="AA24" s="205">
        <v>0</v>
      </c>
      <c r="AB24" s="205">
        <v>18</v>
      </c>
      <c r="AC24" s="205">
        <v>18</v>
      </c>
      <c r="AD24" s="205">
        <v>0.8</v>
      </c>
      <c r="AE24" s="64">
        <v>0</v>
      </c>
      <c r="AF24" s="205">
        <v>162</v>
      </c>
      <c r="AG24" s="205">
        <v>234</v>
      </c>
      <c r="AH24" s="205">
        <v>774</v>
      </c>
      <c r="AI24" s="205">
        <v>384</v>
      </c>
      <c r="AJ24" s="205">
        <v>810</v>
      </c>
      <c r="AK24" s="205">
        <v>459</v>
      </c>
      <c r="AL24" s="205">
        <v>696</v>
      </c>
      <c r="AM24" s="205">
        <v>588</v>
      </c>
      <c r="AN24" s="205">
        <v>202</v>
      </c>
      <c r="AO24" s="205">
        <v>158</v>
      </c>
      <c r="AP24" s="205">
        <v>616</v>
      </c>
      <c r="AQ24" s="205">
        <v>360</v>
      </c>
      <c r="AR24" s="205">
        <v>637</v>
      </c>
      <c r="AS24" s="205">
        <v>1440</v>
      </c>
      <c r="AT24" s="205">
        <v>248</v>
      </c>
      <c r="AU24" s="205">
        <v>174</v>
      </c>
      <c r="AV24" s="205">
        <v>0</v>
      </c>
      <c r="AW24" s="205">
        <v>0</v>
      </c>
      <c r="AX24" s="205">
        <v>0</v>
      </c>
      <c r="AY24" s="205">
        <v>0</v>
      </c>
      <c r="AZ24" s="205">
        <v>0</v>
      </c>
      <c r="BA24" s="64">
        <v>0</v>
      </c>
      <c r="BB24" s="205">
        <v>18</v>
      </c>
      <c r="BC24" s="205">
        <v>0</v>
      </c>
      <c r="BD24" s="205">
        <v>8</v>
      </c>
      <c r="BE24" s="205">
        <v>5</v>
      </c>
      <c r="BF24" s="205">
        <v>1440</v>
      </c>
      <c r="BG24" s="205">
        <v>576</v>
      </c>
      <c r="BH24" s="205">
        <v>288</v>
      </c>
      <c r="BI24" s="205">
        <v>279</v>
      </c>
      <c r="BJ24" s="205">
        <v>74</v>
      </c>
      <c r="BK24" s="205">
        <v>57</v>
      </c>
      <c r="BL24" s="205">
        <v>1780</v>
      </c>
      <c r="BM24" s="64">
        <v>0</v>
      </c>
      <c r="BN24" s="205">
        <v>477</v>
      </c>
      <c r="BO24" s="205">
        <v>360</v>
      </c>
      <c r="BP24" s="205">
        <v>1317</v>
      </c>
      <c r="BQ24" s="205">
        <v>1017</v>
      </c>
      <c r="BR24" s="205">
        <v>3472</v>
      </c>
      <c r="BS24" s="205">
        <v>829</v>
      </c>
      <c r="BT24" s="205">
        <v>18</v>
      </c>
      <c r="BU24" s="205">
        <v>10</v>
      </c>
      <c r="BV24" s="205">
        <v>2772</v>
      </c>
      <c r="BW24" s="205">
        <v>1680</v>
      </c>
      <c r="BX24" s="205">
        <v>234</v>
      </c>
      <c r="BY24" s="205">
        <v>243</v>
      </c>
      <c r="BZ24" s="205">
        <v>22</v>
      </c>
      <c r="CA24" s="205">
        <v>10</v>
      </c>
      <c r="CB24" s="205">
        <v>484</v>
      </c>
      <c r="CC24" s="205">
        <v>288</v>
      </c>
      <c r="CD24" s="205">
        <v>701</v>
      </c>
      <c r="CE24" s="205">
        <v>864</v>
      </c>
      <c r="CF24" s="205">
        <v>708</v>
      </c>
      <c r="CG24" s="205">
        <v>506</v>
      </c>
      <c r="CH24" s="205">
        <v>4</v>
      </c>
      <c r="CI24" s="205">
        <v>4</v>
      </c>
      <c r="CJ24" s="205">
        <v>4</v>
      </c>
      <c r="CK24" s="205">
        <v>5</v>
      </c>
      <c r="CL24" s="205">
        <v>3391</v>
      </c>
      <c r="CM24" s="205">
        <v>660</v>
      </c>
    </row>
    <row r="25" spans="1:91" ht="19.5" customHeight="1">
      <c r="A25" s="215">
        <v>18</v>
      </c>
      <c r="B25" s="205">
        <v>2981</v>
      </c>
      <c r="C25" s="205">
        <v>1246</v>
      </c>
      <c r="D25" s="205">
        <v>8772</v>
      </c>
      <c r="E25" s="205">
        <v>2986</v>
      </c>
      <c r="F25" s="205">
        <v>4008</v>
      </c>
      <c r="G25" s="205">
        <v>1942</v>
      </c>
      <c r="H25" s="205">
        <v>8496</v>
      </c>
      <c r="I25" s="205">
        <v>4123</v>
      </c>
      <c r="J25" s="205">
        <v>708</v>
      </c>
      <c r="K25" s="205">
        <v>246</v>
      </c>
      <c r="L25" s="205">
        <v>117</v>
      </c>
      <c r="M25" s="205">
        <v>161</v>
      </c>
      <c r="N25" s="205">
        <v>198</v>
      </c>
      <c r="O25" s="205">
        <v>570</v>
      </c>
      <c r="P25" s="205">
        <v>756</v>
      </c>
      <c r="Q25" s="205">
        <v>909</v>
      </c>
      <c r="R25" s="205">
        <v>425</v>
      </c>
      <c r="S25" s="205">
        <v>355</v>
      </c>
      <c r="T25" s="205">
        <v>83</v>
      </c>
      <c r="U25" s="205">
        <v>432</v>
      </c>
      <c r="V25" s="205">
        <v>475</v>
      </c>
      <c r="W25" s="205">
        <v>432</v>
      </c>
      <c r="X25" s="64">
        <v>0</v>
      </c>
      <c r="Y25" s="64">
        <v>0</v>
      </c>
      <c r="Z25" s="205">
        <v>2</v>
      </c>
      <c r="AA25" s="205">
        <v>0</v>
      </c>
      <c r="AB25" s="205">
        <v>54</v>
      </c>
      <c r="AC25" s="205">
        <v>18</v>
      </c>
      <c r="AD25" s="205">
        <v>0.8</v>
      </c>
      <c r="AE25" s="64">
        <v>0</v>
      </c>
      <c r="AF25" s="205">
        <v>162</v>
      </c>
      <c r="AG25" s="205">
        <v>108</v>
      </c>
      <c r="AH25" s="205">
        <v>768</v>
      </c>
      <c r="AI25" s="205">
        <v>372</v>
      </c>
      <c r="AJ25" s="205">
        <v>801</v>
      </c>
      <c r="AK25" s="205">
        <v>398</v>
      </c>
      <c r="AL25" s="205">
        <v>660</v>
      </c>
      <c r="AM25" s="205">
        <v>534</v>
      </c>
      <c r="AN25" s="205">
        <v>197</v>
      </c>
      <c r="AO25" s="205">
        <v>156</v>
      </c>
      <c r="AP25" s="205">
        <v>668</v>
      </c>
      <c r="AQ25" s="205">
        <v>432</v>
      </c>
      <c r="AR25" s="205">
        <v>682</v>
      </c>
      <c r="AS25" s="205">
        <v>648</v>
      </c>
      <c r="AT25" s="205">
        <v>231</v>
      </c>
      <c r="AU25" s="205">
        <v>162</v>
      </c>
      <c r="AV25" s="205">
        <v>0</v>
      </c>
      <c r="AW25" s="205">
        <v>0</v>
      </c>
      <c r="AX25" s="205">
        <v>0</v>
      </c>
      <c r="AY25" s="205">
        <v>0</v>
      </c>
      <c r="AZ25" s="205">
        <v>0.8</v>
      </c>
      <c r="BA25" s="64">
        <v>0</v>
      </c>
      <c r="BB25" s="205">
        <v>0</v>
      </c>
      <c r="BC25" s="205">
        <v>0</v>
      </c>
      <c r="BD25" s="205">
        <v>6</v>
      </c>
      <c r="BE25" s="205">
        <v>4</v>
      </c>
      <c r="BF25" s="205">
        <v>1334</v>
      </c>
      <c r="BG25" s="205">
        <v>480</v>
      </c>
      <c r="BH25" s="205">
        <v>288</v>
      </c>
      <c r="BI25" s="205">
        <v>279</v>
      </c>
      <c r="BJ25" s="205">
        <v>57</v>
      </c>
      <c r="BK25" s="205">
        <v>46</v>
      </c>
      <c r="BL25" s="205">
        <v>1775</v>
      </c>
      <c r="BM25" s="64">
        <v>0</v>
      </c>
      <c r="BN25" s="205">
        <v>352</v>
      </c>
      <c r="BO25" s="205">
        <v>72</v>
      </c>
      <c r="BP25" s="205">
        <v>1458</v>
      </c>
      <c r="BQ25" s="205">
        <v>1135</v>
      </c>
      <c r="BR25" s="205">
        <v>3502</v>
      </c>
      <c r="BS25" s="205">
        <v>844</v>
      </c>
      <c r="BT25" s="205">
        <v>18</v>
      </c>
      <c r="BU25" s="205">
        <v>12</v>
      </c>
      <c r="BV25" s="205">
        <v>2682</v>
      </c>
      <c r="BW25" s="205">
        <v>1560</v>
      </c>
      <c r="BX25" s="205">
        <v>351</v>
      </c>
      <c r="BY25" s="205">
        <v>324</v>
      </c>
      <c r="BZ25" s="205">
        <v>23</v>
      </c>
      <c r="CA25" s="205">
        <v>10</v>
      </c>
      <c r="CB25" s="205">
        <v>369</v>
      </c>
      <c r="CC25" s="205">
        <v>192</v>
      </c>
      <c r="CD25" s="205">
        <v>720</v>
      </c>
      <c r="CE25" s="205">
        <v>468</v>
      </c>
      <c r="CF25" s="205">
        <v>937</v>
      </c>
      <c r="CG25" s="205">
        <v>642</v>
      </c>
      <c r="CH25" s="205">
        <v>4</v>
      </c>
      <c r="CI25" s="205">
        <v>4</v>
      </c>
      <c r="CJ25" s="205">
        <v>4</v>
      </c>
      <c r="CK25" s="205">
        <v>5</v>
      </c>
      <c r="CL25" s="205">
        <v>3388</v>
      </c>
      <c r="CM25" s="205">
        <v>662</v>
      </c>
    </row>
    <row r="26" spans="1:91" ht="19.5" customHeight="1">
      <c r="A26" s="215">
        <v>19</v>
      </c>
      <c r="B26" s="205">
        <v>2873</v>
      </c>
      <c r="C26" s="205">
        <v>1054</v>
      </c>
      <c r="D26" s="205">
        <v>8868</v>
      </c>
      <c r="E26" s="205">
        <v>3050</v>
      </c>
      <c r="F26" s="205">
        <v>3936</v>
      </c>
      <c r="G26" s="205">
        <v>1666</v>
      </c>
      <c r="H26" s="205">
        <v>8570</v>
      </c>
      <c r="I26" s="205">
        <v>4183</v>
      </c>
      <c r="J26" s="205">
        <v>702</v>
      </c>
      <c r="K26" s="205">
        <v>252</v>
      </c>
      <c r="L26" s="205">
        <v>108</v>
      </c>
      <c r="M26" s="205">
        <v>154</v>
      </c>
      <c r="N26" s="205">
        <v>198</v>
      </c>
      <c r="O26" s="205">
        <v>558</v>
      </c>
      <c r="P26" s="205">
        <v>837</v>
      </c>
      <c r="Q26" s="205">
        <v>963</v>
      </c>
      <c r="R26" s="205">
        <v>372</v>
      </c>
      <c r="S26" s="205">
        <v>315</v>
      </c>
      <c r="T26" s="205">
        <v>74</v>
      </c>
      <c r="U26" s="205">
        <v>432</v>
      </c>
      <c r="V26" s="205">
        <v>309</v>
      </c>
      <c r="W26" s="205">
        <v>72</v>
      </c>
      <c r="X26" s="64">
        <v>0</v>
      </c>
      <c r="Y26" s="64">
        <v>0</v>
      </c>
      <c r="Z26" s="205">
        <v>2</v>
      </c>
      <c r="AA26" s="205">
        <v>18</v>
      </c>
      <c r="AB26" s="205">
        <v>18</v>
      </c>
      <c r="AC26" s="205">
        <v>18</v>
      </c>
      <c r="AD26" s="205">
        <v>0.8</v>
      </c>
      <c r="AE26" s="64">
        <v>0</v>
      </c>
      <c r="AF26" s="205">
        <v>252</v>
      </c>
      <c r="AG26" s="205">
        <v>252</v>
      </c>
      <c r="AH26" s="205">
        <v>780</v>
      </c>
      <c r="AI26" s="205">
        <v>360</v>
      </c>
      <c r="AJ26" s="205">
        <v>789</v>
      </c>
      <c r="AK26" s="205">
        <v>339</v>
      </c>
      <c r="AL26" s="205">
        <v>654</v>
      </c>
      <c r="AM26" s="205">
        <v>498</v>
      </c>
      <c r="AN26" s="205">
        <v>163</v>
      </c>
      <c r="AO26" s="205">
        <v>125</v>
      </c>
      <c r="AP26" s="205">
        <v>648</v>
      </c>
      <c r="AQ26" s="205">
        <v>432</v>
      </c>
      <c r="AR26" s="205">
        <v>677</v>
      </c>
      <c r="AS26" s="205">
        <v>144</v>
      </c>
      <c r="AT26" s="205">
        <v>223</v>
      </c>
      <c r="AU26" s="205">
        <v>144</v>
      </c>
      <c r="AV26" s="64">
        <v>0</v>
      </c>
      <c r="AW26" s="64">
        <v>0</v>
      </c>
      <c r="AX26" s="64">
        <v>0</v>
      </c>
      <c r="AY26" s="64">
        <v>0</v>
      </c>
      <c r="AZ26" s="205">
        <v>2.4</v>
      </c>
      <c r="BA26" s="64">
        <v>0</v>
      </c>
      <c r="BB26" s="205">
        <v>0</v>
      </c>
      <c r="BC26" s="205">
        <v>0</v>
      </c>
      <c r="BD26" s="205">
        <v>7</v>
      </c>
      <c r="BE26" s="205">
        <v>4</v>
      </c>
      <c r="BF26" s="205">
        <v>1430</v>
      </c>
      <c r="BG26" s="205">
        <v>480</v>
      </c>
      <c r="BH26" s="205">
        <v>297</v>
      </c>
      <c r="BI26" s="205">
        <v>288</v>
      </c>
      <c r="BJ26" s="205">
        <v>64</v>
      </c>
      <c r="BK26" s="205">
        <v>50</v>
      </c>
      <c r="BL26" s="205">
        <v>1766</v>
      </c>
      <c r="BM26" s="64">
        <v>0</v>
      </c>
      <c r="BN26" s="205">
        <v>407</v>
      </c>
      <c r="BO26" s="205">
        <v>288</v>
      </c>
      <c r="BP26" s="205">
        <v>1409</v>
      </c>
      <c r="BQ26" s="205">
        <v>1075</v>
      </c>
      <c r="BR26" s="205">
        <v>3488</v>
      </c>
      <c r="BS26" s="205">
        <v>842</v>
      </c>
      <c r="BT26" s="205">
        <v>17</v>
      </c>
      <c r="BU26" s="205">
        <v>10</v>
      </c>
      <c r="BV26" s="205">
        <v>2718</v>
      </c>
      <c r="BW26" s="205">
        <v>1680</v>
      </c>
      <c r="BX26" s="205">
        <v>378</v>
      </c>
      <c r="BY26" s="205">
        <v>351</v>
      </c>
      <c r="BZ26" s="205">
        <v>27</v>
      </c>
      <c r="CA26" s="205">
        <v>11</v>
      </c>
      <c r="CB26" s="205">
        <v>361</v>
      </c>
      <c r="CC26" s="205">
        <v>192</v>
      </c>
      <c r="CD26" s="205">
        <v>720</v>
      </c>
      <c r="CE26" s="205">
        <v>972</v>
      </c>
      <c r="CF26" s="205">
        <v>955</v>
      </c>
      <c r="CG26" s="205">
        <v>646</v>
      </c>
      <c r="CH26" s="205">
        <v>4</v>
      </c>
      <c r="CI26" s="205">
        <v>5</v>
      </c>
      <c r="CJ26" s="205">
        <v>4</v>
      </c>
      <c r="CK26" s="205">
        <v>5</v>
      </c>
      <c r="CL26" s="205">
        <v>3386</v>
      </c>
      <c r="CM26" s="205">
        <v>666</v>
      </c>
    </row>
    <row r="27" spans="1:91" ht="19.5" customHeight="1">
      <c r="A27" s="215">
        <v>20</v>
      </c>
      <c r="B27" s="205">
        <v>2040</v>
      </c>
      <c r="C27" s="205">
        <v>382</v>
      </c>
      <c r="D27" s="205">
        <v>8902</v>
      </c>
      <c r="E27" s="205">
        <v>3036</v>
      </c>
      <c r="F27" s="205">
        <v>3350</v>
      </c>
      <c r="G27" s="205">
        <v>1174</v>
      </c>
      <c r="H27" s="205">
        <v>8402</v>
      </c>
      <c r="I27" s="205">
        <v>4056</v>
      </c>
      <c r="J27" s="205">
        <v>468</v>
      </c>
      <c r="K27" s="205">
        <v>414</v>
      </c>
      <c r="L27" s="205">
        <v>123</v>
      </c>
      <c r="M27" s="205">
        <v>154</v>
      </c>
      <c r="N27" s="205">
        <v>234</v>
      </c>
      <c r="O27" s="205">
        <v>504</v>
      </c>
      <c r="P27" s="205">
        <v>549</v>
      </c>
      <c r="Q27" s="205">
        <v>657</v>
      </c>
      <c r="R27" s="205">
        <v>235</v>
      </c>
      <c r="S27" s="205">
        <v>200</v>
      </c>
      <c r="T27" s="205">
        <v>72</v>
      </c>
      <c r="U27" s="205">
        <v>396</v>
      </c>
      <c r="V27" s="205">
        <v>175</v>
      </c>
      <c r="W27" s="205">
        <v>288</v>
      </c>
      <c r="X27" s="64">
        <v>0</v>
      </c>
      <c r="Y27" s="64">
        <v>0</v>
      </c>
      <c r="Z27" s="205">
        <v>2</v>
      </c>
      <c r="AA27" s="205">
        <v>0</v>
      </c>
      <c r="AB27" s="205">
        <v>0</v>
      </c>
      <c r="AC27" s="205">
        <v>18</v>
      </c>
      <c r="AD27" s="205">
        <v>2.4</v>
      </c>
      <c r="AE27" s="64">
        <v>0</v>
      </c>
      <c r="AF27" s="205">
        <v>180</v>
      </c>
      <c r="AG27" s="205">
        <v>162</v>
      </c>
      <c r="AH27" s="205">
        <v>396</v>
      </c>
      <c r="AI27" s="205">
        <v>198</v>
      </c>
      <c r="AJ27" s="205">
        <v>768</v>
      </c>
      <c r="AK27" s="205">
        <v>333</v>
      </c>
      <c r="AL27" s="205">
        <v>612</v>
      </c>
      <c r="AM27" s="205">
        <v>420</v>
      </c>
      <c r="AN27" s="205">
        <v>113</v>
      </c>
      <c r="AO27" s="205">
        <v>80</v>
      </c>
      <c r="AP27" s="205">
        <v>643</v>
      </c>
      <c r="AQ27" s="205">
        <v>432</v>
      </c>
      <c r="AR27" s="205">
        <v>600</v>
      </c>
      <c r="AS27" s="205">
        <v>1656</v>
      </c>
      <c r="AT27" s="205">
        <v>180</v>
      </c>
      <c r="AU27" s="205">
        <v>120</v>
      </c>
      <c r="AV27" s="205">
        <v>0</v>
      </c>
      <c r="AW27" s="205">
        <v>0</v>
      </c>
      <c r="AX27" s="205">
        <v>0</v>
      </c>
      <c r="AY27" s="205">
        <v>0</v>
      </c>
      <c r="AZ27" s="205">
        <v>2.4</v>
      </c>
      <c r="BA27" s="64">
        <v>0</v>
      </c>
      <c r="BB27" s="205">
        <v>36</v>
      </c>
      <c r="BC27" s="205">
        <v>0</v>
      </c>
      <c r="BD27" s="205">
        <v>7</v>
      </c>
      <c r="BE27" s="205">
        <v>4</v>
      </c>
      <c r="BF27" s="205">
        <v>1574</v>
      </c>
      <c r="BG27" s="205">
        <v>864</v>
      </c>
      <c r="BH27" s="205">
        <v>288</v>
      </c>
      <c r="BI27" s="205">
        <v>279</v>
      </c>
      <c r="BJ27" s="205">
        <v>59</v>
      </c>
      <c r="BK27" s="205">
        <v>44</v>
      </c>
      <c r="BL27" s="205">
        <v>1764</v>
      </c>
      <c r="BM27" s="64">
        <v>0</v>
      </c>
      <c r="BN27" s="205">
        <v>337</v>
      </c>
      <c r="BO27" s="205">
        <v>144</v>
      </c>
      <c r="BP27" s="205">
        <v>1383</v>
      </c>
      <c r="BQ27" s="205">
        <v>1020</v>
      </c>
      <c r="BR27" s="205">
        <v>3490</v>
      </c>
      <c r="BS27" s="205">
        <v>845</v>
      </c>
      <c r="BT27" s="205">
        <v>17</v>
      </c>
      <c r="BU27" s="205">
        <v>10</v>
      </c>
      <c r="BV27" s="205">
        <v>2640</v>
      </c>
      <c r="BW27" s="205">
        <v>2040</v>
      </c>
      <c r="BX27" s="205">
        <v>378</v>
      </c>
      <c r="BY27" s="205">
        <v>342</v>
      </c>
      <c r="BZ27" s="205">
        <v>28</v>
      </c>
      <c r="CA27" s="205">
        <v>10</v>
      </c>
      <c r="CB27" s="205">
        <v>288</v>
      </c>
      <c r="CC27" s="205">
        <v>288</v>
      </c>
      <c r="CD27" s="205">
        <v>742</v>
      </c>
      <c r="CE27" s="205">
        <v>504</v>
      </c>
      <c r="CF27" s="205">
        <v>925</v>
      </c>
      <c r="CG27" s="205">
        <v>624</v>
      </c>
      <c r="CH27" s="205">
        <v>4</v>
      </c>
      <c r="CI27" s="205">
        <v>6</v>
      </c>
      <c r="CJ27" s="205">
        <v>4</v>
      </c>
      <c r="CK27" s="205">
        <v>5</v>
      </c>
      <c r="CL27" s="205">
        <v>3376</v>
      </c>
      <c r="CM27" s="205">
        <v>662</v>
      </c>
    </row>
    <row r="28" spans="1:91" ht="19.5" customHeight="1">
      <c r="A28" s="215">
        <v>21</v>
      </c>
      <c r="B28" s="205">
        <v>3252</v>
      </c>
      <c r="C28" s="205">
        <v>1582</v>
      </c>
      <c r="D28" s="205">
        <v>8618</v>
      </c>
      <c r="E28" s="205">
        <v>2794</v>
      </c>
      <c r="F28" s="205">
        <v>3689</v>
      </c>
      <c r="G28" s="205">
        <v>1526</v>
      </c>
      <c r="H28" s="205">
        <v>8448</v>
      </c>
      <c r="I28" s="205">
        <v>4109</v>
      </c>
      <c r="J28" s="205">
        <v>606</v>
      </c>
      <c r="K28" s="205">
        <v>360</v>
      </c>
      <c r="L28" s="205">
        <v>369</v>
      </c>
      <c r="M28" s="205">
        <v>322</v>
      </c>
      <c r="N28" s="205">
        <v>888</v>
      </c>
      <c r="O28" s="205">
        <v>282</v>
      </c>
      <c r="P28" s="205">
        <v>351</v>
      </c>
      <c r="Q28" s="205">
        <v>423</v>
      </c>
      <c r="R28" s="205">
        <v>374</v>
      </c>
      <c r="S28" s="205">
        <v>304</v>
      </c>
      <c r="T28" s="205">
        <v>72</v>
      </c>
      <c r="U28" s="205">
        <v>360</v>
      </c>
      <c r="V28" s="205">
        <v>446</v>
      </c>
      <c r="W28" s="205">
        <v>432</v>
      </c>
      <c r="X28" s="64">
        <v>0</v>
      </c>
      <c r="Y28" s="64">
        <v>0</v>
      </c>
      <c r="Z28" s="205">
        <v>1</v>
      </c>
      <c r="AA28" s="205">
        <v>18</v>
      </c>
      <c r="AB28" s="205">
        <v>0</v>
      </c>
      <c r="AC28" s="205">
        <v>36</v>
      </c>
      <c r="AD28" s="205">
        <v>0.8</v>
      </c>
      <c r="AE28" s="64">
        <v>0</v>
      </c>
      <c r="AF28" s="205">
        <v>144</v>
      </c>
      <c r="AG28" s="205">
        <v>144</v>
      </c>
      <c r="AH28" s="205">
        <v>636</v>
      </c>
      <c r="AI28" s="205">
        <v>270</v>
      </c>
      <c r="AJ28" s="205">
        <v>816</v>
      </c>
      <c r="AK28" s="205">
        <v>425</v>
      </c>
      <c r="AL28" s="205">
        <v>618</v>
      </c>
      <c r="AM28" s="205">
        <v>420</v>
      </c>
      <c r="AN28" s="205">
        <v>170</v>
      </c>
      <c r="AO28" s="205">
        <v>130</v>
      </c>
      <c r="AP28" s="205">
        <v>643</v>
      </c>
      <c r="AQ28" s="205">
        <v>396</v>
      </c>
      <c r="AR28" s="205">
        <v>648</v>
      </c>
      <c r="AS28" s="205">
        <v>720</v>
      </c>
      <c r="AT28" s="205">
        <v>155</v>
      </c>
      <c r="AU28" s="205">
        <v>92</v>
      </c>
      <c r="AV28" s="205">
        <v>0</v>
      </c>
      <c r="AW28" s="205">
        <v>0</v>
      </c>
      <c r="AX28" s="205">
        <v>0</v>
      </c>
      <c r="AY28" s="205">
        <v>0</v>
      </c>
      <c r="AZ28" s="205">
        <v>3.2</v>
      </c>
      <c r="BA28" s="64">
        <v>0</v>
      </c>
      <c r="BB28" s="205">
        <v>0</v>
      </c>
      <c r="BC28" s="205">
        <v>0</v>
      </c>
      <c r="BD28" s="205">
        <v>6</v>
      </c>
      <c r="BE28" s="205">
        <v>4</v>
      </c>
      <c r="BF28" s="205">
        <v>1560</v>
      </c>
      <c r="BG28" s="205">
        <v>864</v>
      </c>
      <c r="BH28" s="205">
        <v>297</v>
      </c>
      <c r="BI28" s="205">
        <v>270</v>
      </c>
      <c r="BJ28" s="205">
        <v>51</v>
      </c>
      <c r="BK28" s="205">
        <v>36</v>
      </c>
      <c r="BL28" s="205">
        <v>1758</v>
      </c>
      <c r="BM28" s="64">
        <v>0</v>
      </c>
      <c r="BN28" s="205">
        <v>293</v>
      </c>
      <c r="BO28" s="205">
        <v>144</v>
      </c>
      <c r="BP28" s="205">
        <v>1137</v>
      </c>
      <c r="BQ28" s="205">
        <v>851</v>
      </c>
      <c r="BR28" s="205">
        <v>3516</v>
      </c>
      <c r="BS28" s="205">
        <v>860</v>
      </c>
      <c r="BT28" s="205">
        <v>17</v>
      </c>
      <c r="BU28" s="205">
        <v>10</v>
      </c>
      <c r="BV28" s="205">
        <v>2646</v>
      </c>
      <c r="BW28" s="205">
        <v>1560</v>
      </c>
      <c r="BX28" s="205">
        <v>396</v>
      </c>
      <c r="BY28" s="205">
        <v>369</v>
      </c>
      <c r="BZ28" s="205">
        <v>26</v>
      </c>
      <c r="CA28" s="205">
        <v>9</v>
      </c>
      <c r="CB28" s="205">
        <v>384</v>
      </c>
      <c r="CC28" s="205">
        <v>288</v>
      </c>
      <c r="CD28" s="205">
        <v>672</v>
      </c>
      <c r="CE28" s="205">
        <v>576</v>
      </c>
      <c r="CF28" s="205">
        <v>933</v>
      </c>
      <c r="CG28" s="205">
        <v>612</v>
      </c>
      <c r="CH28" s="205">
        <v>5</v>
      </c>
      <c r="CI28" s="205">
        <v>5</v>
      </c>
      <c r="CJ28" s="205">
        <v>3</v>
      </c>
      <c r="CK28" s="205">
        <v>4</v>
      </c>
      <c r="CL28" s="205">
        <v>3366</v>
      </c>
      <c r="CM28" s="205">
        <v>665</v>
      </c>
    </row>
    <row r="29" spans="1:91" ht="19.5" customHeight="1">
      <c r="A29" s="215">
        <v>22</v>
      </c>
      <c r="B29" s="205">
        <v>4426</v>
      </c>
      <c r="C29" s="205">
        <v>2419</v>
      </c>
      <c r="D29" s="205">
        <v>8604</v>
      </c>
      <c r="E29" s="205">
        <v>2844</v>
      </c>
      <c r="F29" s="205">
        <v>4416</v>
      </c>
      <c r="G29" s="205">
        <v>2354</v>
      </c>
      <c r="H29" s="205">
        <v>8609</v>
      </c>
      <c r="I29" s="205">
        <v>4289</v>
      </c>
      <c r="J29" s="205">
        <v>792</v>
      </c>
      <c r="K29" s="205">
        <v>174</v>
      </c>
      <c r="L29" s="205">
        <v>498</v>
      </c>
      <c r="M29" s="205">
        <v>394</v>
      </c>
      <c r="N29" s="205">
        <v>1362</v>
      </c>
      <c r="O29" s="205">
        <v>450</v>
      </c>
      <c r="P29" s="205">
        <v>702</v>
      </c>
      <c r="Q29" s="205">
        <v>450</v>
      </c>
      <c r="R29" s="205">
        <v>463</v>
      </c>
      <c r="S29" s="205">
        <v>362</v>
      </c>
      <c r="T29" s="205">
        <v>72</v>
      </c>
      <c r="U29" s="205">
        <v>396</v>
      </c>
      <c r="V29" s="205">
        <v>336</v>
      </c>
      <c r="W29" s="205">
        <v>360</v>
      </c>
      <c r="X29" s="64">
        <v>0</v>
      </c>
      <c r="Y29" s="64">
        <v>0</v>
      </c>
      <c r="Z29" s="205">
        <v>2</v>
      </c>
      <c r="AA29" s="205">
        <v>0</v>
      </c>
      <c r="AB29" s="205">
        <v>18</v>
      </c>
      <c r="AC29" s="205">
        <v>0</v>
      </c>
      <c r="AD29" s="205">
        <v>0.8</v>
      </c>
      <c r="AE29" s="64">
        <v>0</v>
      </c>
      <c r="AF29" s="205">
        <v>180</v>
      </c>
      <c r="AG29" s="205">
        <v>270</v>
      </c>
      <c r="AH29" s="205">
        <v>846</v>
      </c>
      <c r="AI29" s="205">
        <v>390</v>
      </c>
      <c r="AJ29" s="205">
        <v>1095</v>
      </c>
      <c r="AK29" s="205">
        <v>494</v>
      </c>
      <c r="AL29" s="205">
        <v>642</v>
      </c>
      <c r="AM29" s="205">
        <v>468</v>
      </c>
      <c r="AN29" s="205">
        <v>432</v>
      </c>
      <c r="AO29" s="205">
        <v>154</v>
      </c>
      <c r="AP29" s="205">
        <v>779</v>
      </c>
      <c r="AQ29" s="205">
        <v>468</v>
      </c>
      <c r="AR29" s="205">
        <v>432</v>
      </c>
      <c r="AS29" s="205">
        <v>576</v>
      </c>
      <c r="AT29" s="205">
        <v>149</v>
      </c>
      <c r="AU29" s="205">
        <v>85</v>
      </c>
      <c r="AV29" s="64">
        <v>0</v>
      </c>
      <c r="AW29" s="64">
        <v>0</v>
      </c>
      <c r="AX29" s="64">
        <v>0</v>
      </c>
      <c r="AY29" s="64">
        <v>0</v>
      </c>
      <c r="AZ29" s="205">
        <v>4.8</v>
      </c>
      <c r="BA29" s="64">
        <v>0</v>
      </c>
      <c r="BB29" s="205">
        <v>36</v>
      </c>
      <c r="BC29" s="205">
        <v>72</v>
      </c>
      <c r="BD29" s="205">
        <v>6</v>
      </c>
      <c r="BE29" s="205">
        <v>4</v>
      </c>
      <c r="BF29" s="205">
        <v>1594</v>
      </c>
      <c r="BG29" s="205">
        <v>864</v>
      </c>
      <c r="BH29" s="205">
        <v>297</v>
      </c>
      <c r="BI29" s="205">
        <v>288</v>
      </c>
      <c r="BJ29" s="205">
        <v>51</v>
      </c>
      <c r="BK29" s="205">
        <v>36</v>
      </c>
      <c r="BL29" s="205">
        <v>1753</v>
      </c>
      <c r="BM29" s="64">
        <v>0</v>
      </c>
      <c r="BN29" s="205">
        <v>341</v>
      </c>
      <c r="BO29" s="205">
        <v>288</v>
      </c>
      <c r="BP29" s="205">
        <v>1086</v>
      </c>
      <c r="BQ29" s="205">
        <v>850</v>
      </c>
      <c r="BR29" s="205">
        <v>3476</v>
      </c>
      <c r="BS29" s="205">
        <v>839</v>
      </c>
      <c r="BT29" s="205">
        <v>17</v>
      </c>
      <c r="BU29" s="205">
        <v>10</v>
      </c>
      <c r="BV29" s="205">
        <v>2646</v>
      </c>
      <c r="BW29" s="205">
        <v>1680</v>
      </c>
      <c r="BX29" s="205">
        <v>477</v>
      </c>
      <c r="BY29" s="205">
        <v>486</v>
      </c>
      <c r="BZ29" s="205">
        <v>25</v>
      </c>
      <c r="CA29" s="205">
        <v>10</v>
      </c>
      <c r="CB29" s="205">
        <v>384</v>
      </c>
      <c r="CC29" s="205">
        <v>0</v>
      </c>
      <c r="CD29" s="205">
        <v>713</v>
      </c>
      <c r="CE29" s="205">
        <v>792</v>
      </c>
      <c r="CF29" s="205">
        <v>973</v>
      </c>
      <c r="CG29" s="205">
        <v>647</v>
      </c>
      <c r="CH29" s="205">
        <v>5</v>
      </c>
      <c r="CI29" s="205">
        <v>6</v>
      </c>
      <c r="CJ29" s="205">
        <v>4</v>
      </c>
      <c r="CK29" s="205">
        <v>5</v>
      </c>
      <c r="CL29" s="205">
        <v>3365</v>
      </c>
      <c r="CM29" s="205">
        <v>660</v>
      </c>
    </row>
    <row r="30" spans="1:91" ht="19.5" customHeight="1">
      <c r="A30" s="215">
        <v>23</v>
      </c>
      <c r="B30" s="205">
        <v>4342</v>
      </c>
      <c r="C30" s="205">
        <v>2352</v>
      </c>
      <c r="D30" s="205">
        <v>8323</v>
      </c>
      <c r="E30" s="205">
        <v>2707</v>
      </c>
      <c r="F30" s="205">
        <v>4613</v>
      </c>
      <c r="G30" s="205">
        <v>2575</v>
      </c>
      <c r="H30" s="205">
        <v>8549</v>
      </c>
      <c r="I30" s="205">
        <v>4234</v>
      </c>
      <c r="J30" s="205">
        <v>870</v>
      </c>
      <c r="K30" s="205">
        <v>168</v>
      </c>
      <c r="L30" s="205">
        <v>498</v>
      </c>
      <c r="M30" s="205">
        <v>401</v>
      </c>
      <c r="N30" s="205">
        <v>1392</v>
      </c>
      <c r="O30" s="205">
        <v>486</v>
      </c>
      <c r="P30" s="205">
        <v>381</v>
      </c>
      <c r="Q30" s="205">
        <v>459</v>
      </c>
      <c r="R30" s="205">
        <v>461</v>
      </c>
      <c r="S30" s="205">
        <v>365</v>
      </c>
      <c r="T30" s="205">
        <v>72</v>
      </c>
      <c r="U30" s="205">
        <v>360</v>
      </c>
      <c r="V30" s="205">
        <v>432</v>
      </c>
      <c r="W30" s="205">
        <v>360</v>
      </c>
      <c r="X30" s="64">
        <v>0</v>
      </c>
      <c r="Y30" s="64">
        <v>0</v>
      </c>
      <c r="Z30" s="205">
        <v>2</v>
      </c>
      <c r="AA30" s="205">
        <v>0</v>
      </c>
      <c r="AB30" s="205">
        <v>18</v>
      </c>
      <c r="AC30" s="205">
        <v>0</v>
      </c>
      <c r="AD30" s="205">
        <v>0.8</v>
      </c>
      <c r="AE30" s="64">
        <v>0</v>
      </c>
      <c r="AF30" s="205">
        <v>216</v>
      </c>
      <c r="AG30" s="205">
        <v>252</v>
      </c>
      <c r="AH30" s="205">
        <v>978</v>
      </c>
      <c r="AI30" s="205">
        <v>450</v>
      </c>
      <c r="AJ30" s="205">
        <v>1185</v>
      </c>
      <c r="AK30" s="205">
        <v>521</v>
      </c>
      <c r="AL30" s="205">
        <v>636</v>
      </c>
      <c r="AM30" s="205">
        <v>462</v>
      </c>
      <c r="AN30" s="205">
        <v>432</v>
      </c>
      <c r="AO30" s="205">
        <v>154</v>
      </c>
      <c r="AP30" s="205">
        <v>630</v>
      </c>
      <c r="AQ30" s="205">
        <v>324</v>
      </c>
      <c r="AR30" s="205">
        <v>576</v>
      </c>
      <c r="AS30" s="205">
        <v>288</v>
      </c>
      <c r="AT30" s="205">
        <v>137</v>
      </c>
      <c r="AU30" s="205">
        <v>74</v>
      </c>
      <c r="AV30" s="205">
        <v>0</v>
      </c>
      <c r="AW30" s="205">
        <v>0</v>
      </c>
      <c r="AX30" s="205">
        <v>0</v>
      </c>
      <c r="AY30" s="205">
        <v>0</v>
      </c>
      <c r="AZ30" s="205">
        <v>3.2</v>
      </c>
      <c r="BA30" s="64">
        <v>0</v>
      </c>
      <c r="BB30" s="205">
        <v>36</v>
      </c>
      <c r="BC30" s="205">
        <v>72</v>
      </c>
      <c r="BD30" s="205">
        <v>7</v>
      </c>
      <c r="BE30" s="205">
        <v>5</v>
      </c>
      <c r="BF30" s="205">
        <v>1358</v>
      </c>
      <c r="BG30" s="205">
        <v>480</v>
      </c>
      <c r="BH30" s="205">
        <v>297</v>
      </c>
      <c r="BI30" s="205">
        <v>306</v>
      </c>
      <c r="BJ30" s="205">
        <v>42</v>
      </c>
      <c r="BK30" s="205">
        <v>33</v>
      </c>
      <c r="BL30" s="205">
        <v>1753</v>
      </c>
      <c r="BM30" s="64">
        <v>0</v>
      </c>
      <c r="BN30" s="205">
        <v>323</v>
      </c>
      <c r="BO30" s="205">
        <v>144</v>
      </c>
      <c r="BP30" s="205">
        <v>1068</v>
      </c>
      <c r="BQ30" s="205">
        <v>855</v>
      </c>
      <c r="BR30" s="205">
        <v>3475</v>
      </c>
      <c r="BS30" s="205">
        <v>838</v>
      </c>
      <c r="BT30" s="205">
        <v>17</v>
      </c>
      <c r="BU30" s="205">
        <v>11</v>
      </c>
      <c r="BV30" s="205">
        <v>2604</v>
      </c>
      <c r="BW30" s="205">
        <v>2640</v>
      </c>
      <c r="BX30" s="205">
        <v>477</v>
      </c>
      <c r="BY30" s="205">
        <v>486</v>
      </c>
      <c r="BZ30" s="205">
        <v>26</v>
      </c>
      <c r="CA30" s="205">
        <v>10</v>
      </c>
      <c r="CB30" s="205">
        <v>349</v>
      </c>
      <c r="CC30" s="205">
        <v>288</v>
      </c>
      <c r="CD30" s="205">
        <v>740</v>
      </c>
      <c r="CE30" s="205">
        <v>648</v>
      </c>
      <c r="CF30" s="205">
        <v>963</v>
      </c>
      <c r="CG30" s="205">
        <v>648</v>
      </c>
      <c r="CH30" s="205">
        <v>5</v>
      </c>
      <c r="CI30" s="205">
        <v>6</v>
      </c>
      <c r="CJ30" s="205">
        <v>4</v>
      </c>
      <c r="CK30" s="205">
        <v>5</v>
      </c>
      <c r="CL30" s="205">
        <v>3364</v>
      </c>
      <c r="CM30" s="205">
        <v>658</v>
      </c>
    </row>
    <row r="31" spans="1:91" ht="19.5" customHeight="1">
      <c r="A31" s="215">
        <v>24</v>
      </c>
      <c r="B31" s="205">
        <v>4373</v>
      </c>
      <c r="C31" s="205">
        <v>2599</v>
      </c>
      <c r="D31" s="205">
        <v>8273</v>
      </c>
      <c r="E31" s="205">
        <v>2662</v>
      </c>
      <c r="F31" s="205">
        <v>4560</v>
      </c>
      <c r="G31" s="205">
        <v>2628</v>
      </c>
      <c r="H31" s="205">
        <v>8467</v>
      </c>
      <c r="I31" s="205">
        <v>4154</v>
      </c>
      <c r="J31" s="205">
        <v>822</v>
      </c>
      <c r="K31" s="205">
        <v>126</v>
      </c>
      <c r="L31" s="205">
        <v>504</v>
      </c>
      <c r="M31" s="205">
        <v>408</v>
      </c>
      <c r="N31" s="205">
        <v>1212</v>
      </c>
      <c r="O31" s="205">
        <v>486</v>
      </c>
      <c r="P31" s="205">
        <v>360</v>
      </c>
      <c r="Q31" s="205">
        <v>432</v>
      </c>
      <c r="R31" s="205">
        <v>437</v>
      </c>
      <c r="S31" s="205">
        <v>350</v>
      </c>
      <c r="T31" s="205">
        <v>110</v>
      </c>
      <c r="U31" s="205">
        <v>720</v>
      </c>
      <c r="V31" s="205">
        <v>600</v>
      </c>
      <c r="W31" s="205">
        <v>720</v>
      </c>
      <c r="X31" s="64">
        <v>0</v>
      </c>
      <c r="Y31" s="64">
        <v>0</v>
      </c>
      <c r="Z31" s="205">
        <v>2</v>
      </c>
      <c r="AA31" s="205">
        <v>0</v>
      </c>
      <c r="AB31" s="205">
        <v>72</v>
      </c>
      <c r="AC31" s="205">
        <v>72</v>
      </c>
      <c r="AD31" s="205">
        <v>1.6</v>
      </c>
      <c r="AE31" s="64">
        <v>0</v>
      </c>
      <c r="AF31" s="205">
        <v>252</v>
      </c>
      <c r="AG31" s="205">
        <v>342</v>
      </c>
      <c r="AH31" s="205">
        <v>876</v>
      </c>
      <c r="AI31" s="205">
        <v>438</v>
      </c>
      <c r="AJ31" s="205">
        <v>1029</v>
      </c>
      <c r="AK31" s="205">
        <v>648</v>
      </c>
      <c r="AL31" s="205">
        <v>612</v>
      </c>
      <c r="AM31" s="205">
        <v>444</v>
      </c>
      <c r="AN31" s="205">
        <v>190</v>
      </c>
      <c r="AO31" s="205">
        <v>146</v>
      </c>
      <c r="AP31" s="205">
        <v>633</v>
      </c>
      <c r="AQ31" s="205">
        <v>324</v>
      </c>
      <c r="AR31" s="205">
        <v>1008</v>
      </c>
      <c r="AS31" s="205">
        <v>720</v>
      </c>
      <c r="AT31" s="205">
        <v>137</v>
      </c>
      <c r="AU31" s="205">
        <v>75</v>
      </c>
      <c r="AV31" s="205">
        <v>0</v>
      </c>
      <c r="AW31" s="205">
        <v>0</v>
      </c>
      <c r="AX31" s="205">
        <v>0</v>
      </c>
      <c r="AY31" s="205">
        <v>0</v>
      </c>
      <c r="AZ31" s="205">
        <v>3.2</v>
      </c>
      <c r="BA31" s="64">
        <v>0</v>
      </c>
      <c r="BB31" s="205">
        <v>72</v>
      </c>
      <c r="BC31" s="205">
        <v>108</v>
      </c>
      <c r="BD31" s="205">
        <v>6</v>
      </c>
      <c r="BE31" s="205">
        <v>5</v>
      </c>
      <c r="BF31" s="205">
        <v>1320</v>
      </c>
      <c r="BG31" s="205">
        <v>480</v>
      </c>
      <c r="BH31" s="205">
        <v>306</v>
      </c>
      <c r="BI31" s="205">
        <v>306</v>
      </c>
      <c r="BJ31" s="205">
        <v>48</v>
      </c>
      <c r="BK31" s="205">
        <v>33</v>
      </c>
      <c r="BL31" s="205">
        <v>1739</v>
      </c>
      <c r="BM31" s="64">
        <v>0</v>
      </c>
      <c r="BN31" s="205">
        <v>305</v>
      </c>
      <c r="BO31" s="205">
        <v>216</v>
      </c>
      <c r="BP31" s="205">
        <v>1058</v>
      </c>
      <c r="BQ31" s="205">
        <v>875</v>
      </c>
      <c r="BR31" s="205">
        <v>3491</v>
      </c>
      <c r="BS31" s="205">
        <v>844</v>
      </c>
      <c r="BT31" s="205">
        <v>17</v>
      </c>
      <c r="BU31" s="205">
        <v>11</v>
      </c>
      <c r="BV31" s="205">
        <v>2508</v>
      </c>
      <c r="BW31" s="205">
        <v>960</v>
      </c>
      <c r="BX31" s="205">
        <v>477</v>
      </c>
      <c r="BY31" s="205">
        <v>477</v>
      </c>
      <c r="BZ31" s="205">
        <v>26</v>
      </c>
      <c r="CA31" s="205">
        <v>10</v>
      </c>
      <c r="CB31" s="205">
        <v>384</v>
      </c>
      <c r="CC31" s="205">
        <v>480</v>
      </c>
      <c r="CD31" s="205">
        <v>706</v>
      </c>
      <c r="CE31" s="205">
        <v>1008</v>
      </c>
      <c r="CF31" s="205">
        <v>977</v>
      </c>
      <c r="CG31" s="205">
        <v>668</v>
      </c>
      <c r="CH31" s="205">
        <v>4</v>
      </c>
      <c r="CI31" s="205">
        <v>6</v>
      </c>
      <c r="CJ31" s="205">
        <v>4</v>
      </c>
      <c r="CK31" s="205">
        <v>5</v>
      </c>
      <c r="CL31" s="205">
        <v>3364</v>
      </c>
      <c r="CM31" s="205">
        <v>658</v>
      </c>
    </row>
    <row r="32" spans="1:91" ht="19.5" customHeight="1">
      <c r="A32" s="206" t="s">
        <v>131</v>
      </c>
      <c r="B32" s="205">
        <f>SUM(B8:B31)</f>
        <v>76486</v>
      </c>
      <c r="C32" s="205">
        <f>SUM(C8:C31)</f>
        <v>42408</v>
      </c>
      <c r="D32" s="205">
        <f>SUM(D8:D31)</f>
        <v>211489</v>
      </c>
      <c r="E32" s="205">
        <f aca="true" t="shared" si="0" ref="E32:BP32">SUM(E8:E31)</f>
        <v>72313</v>
      </c>
      <c r="F32" s="205">
        <f t="shared" si="0"/>
        <v>102582</v>
      </c>
      <c r="G32" s="205">
        <f t="shared" si="0"/>
        <v>57075</v>
      </c>
      <c r="H32" s="205">
        <f t="shared" si="0"/>
        <v>198283</v>
      </c>
      <c r="I32" s="205">
        <f t="shared" si="0"/>
        <v>99367</v>
      </c>
      <c r="J32" s="205">
        <f t="shared" si="0"/>
        <v>16122</v>
      </c>
      <c r="K32" s="205">
        <f t="shared" si="0"/>
        <v>5574</v>
      </c>
      <c r="L32" s="205">
        <f t="shared" si="0"/>
        <v>6318</v>
      </c>
      <c r="M32" s="205">
        <f t="shared" si="0"/>
        <v>6177</v>
      </c>
      <c r="N32" s="205">
        <f t="shared" si="0"/>
        <v>15300</v>
      </c>
      <c r="O32" s="205">
        <f t="shared" si="0"/>
        <v>12204</v>
      </c>
      <c r="P32" s="205">
        <f t="shared" si="0"/>
        <v>12567</v>
      </c>
      <c r="Q32" s="205">
        <f t="shared" si="0"/>
        <v>14931</v>
      </c>
      <c r="R32" s="205">
        <f t="shared" si="0"/>
        <v>6855</v>
      </c>
      <c r="S32" s="205">
        <f t="shared" si="0"/>
        <v>5390</v>
      </c>
      <c r="T32" s="205">
        <f t="shared" si="0"/>
        <v>2020</v>
      </c>
      <c r="U32" s="205">
        <f t="shared" si="0"/>
        <v>9756</v>
      </c>
      <c r="V32" s="205">
        <f t="shared" si="0"/>
        <v>11871</v>
      </c>
      <c r="W32" s="205">
        <f t="shared" si="0"/>
        <v>10224</v>
      </c>
      <c r="X32" s="205">
        <f t="shared" si="0"/>
        <v>0</v>
      </c>
      <c r="Y32" s="205">
        <f t="shared" si="0"/>
        <v>0</v>
      </c>
      <c r="Z32" s="205">
        <f t="shared" si="0"/>
        <v>48</v>
      </c>
      <c r="AA32" s="205">
        <f t="shared" si="0"/>
        <v>126</v>
      </c>
      <c r="AB32" s="205">
        <f t="shared" si="0"/>
        <v>648</v>
      </c>
      <c r="AC32" s="205">
        <f t="shared" si="0"/>
        <v>702</v>
      </c>
      <c r="AD32" s="205">
        <f t="shared" si="0"/>
        <v>27.200000000000006</v>
      </c>
      <c r="AE32" s="205">
        <f t="shared" si="0"/>
        <v>0</v>
      </c>
      <c r="AF32" s="205">
        <f t="shared" si="0"/>
        <v>4702</v>
      </c>
      <c r="AG32" s="205">
        <f t="shared" si="0"/>
        <v>4932</v>
      </c>
      <c r="AH32" s="205">
        <f t="shared" si="0"/>
        <v>15784</v>
      </c>
      <c r="AI32" s="205">
        <f t="shared" si="0"/>
        <v>7956</v>
      </c>
      <c r="AJ32" s="205">
        <f t="shared" si="0"/>
        <v>22570</v>
      </c>
      <c r="AK32" s="205">
        <f t="shared" si="0"/>
        <v>13129</v>
      </c>
      <c r="AL32" s="205">
        <f t="shared" si="0"/>
        <v>16350</v>
      </c>
      <c r="AM32" s="205">
        <f t="shared" si="0"/>
        <v>12066</v>
      </c>
      <c r="AN32" s="205">
        <f t="shared" si="0"/>
        <v>9370</v>
      </c>
      <c r="AO32" s="205">
        <f t="shared" si="0"/>
        <v>6695</v>
      </c>
      <c r="AP32" s="205">
        <f t="shared" si="0"/>
        <v>15568</v>
      </c>
      <c r="AQ32" s="205">
        <f t="shared" si="0"/>
        <v>9036</v>
      </c>
      <c r="AR32" s="205">
        <f t="shared" si="0"/>
        <v>17044</v>
      </c>
      <c r="AS32" s="205">
        <f t="shared" si="0"/>
        <v>20448</v>
      </c>
      <c r="AT32" s="205">
        <f t="shared" si="0"/>
        <v>5468</v>
      </c>
      <c r="AU32" s="205">
        <f t="shared" si="0"/>
        <v>4214</v>
      </c>
      <c r="AV32" s="205">
        <f t="shared" si="0"/>
        <v>0</v>
      </c>
      <c r="AW32" s="205">
        <f t="shared" si="0"/>
        <v>0</v>
      </c>
      <c r="AX32" s="205">
        <f t="shared" si="0"/>
        <v>0</v>
      </c>
      <c r="AY32" s="205">
        <f t="shared" si="0"/>
        <v>0</v>
      </c>
      <c r="AZ32" s="205">
        <f t="shared" si="0"/>
        <v>69.59999999999998</v>
      </c>
      <c r="BA32" s="205">
        <f t="shared" si="0"/>
        <v>0</v>
      </c>
      <c r="BB32" s="205">
        <f t="shared" si="0"/>
        <v>360</v>
      </c>
      <c r="BC32" s="205">
        <f t="shared" si="0"/>
        <v>342</v>
      </c>
      <c r="BD32" s="205">
        <f t="shared" si="0"/>
        <v>192</v>
      </c>
      <c r="BE32" s="205">
        <f t="shared" si="0"/>
        <v>139</v>
      </c>
      <c r="BF32" s="205">
        <f t="shared" si="0"/>
        <v>34382</v>
      </c>
      <c r="BG32" s="205">
        <f t="shared" si="0"/>
        <v>16032</v>
      </c>
      <c r="BH32" s="205">
        <f t="shared" si="0"/>
        <v>8388</v>
      </c>
      <c r="BI32" s="205">
        <f t="shared" si="0"/>
        <v>7857</v>
      </c>
      <c r="BJ32" s="205">
        <f t="shared" si="0"/>
        <v>2157</v>
      </c>
      <c r="BK32" s="205">
        <f t="shared" si="0"/>
        <v>1603</v>
      </c>
      <c r="BL32" s="205">
        <f t="shared" si="0"/>
        <v>43203</v>
      </c>
      <c r="BM32" s="205">
        <f t="shared" si="0"/>
        <v>0</v>
      </c>
      <c r="BN32" s="205">
        <f t="shared" si="0"/>
        <v>9147</v>
      </c>
      <c r="BO32" s="205">
        <f t="shared" si="0"/>
        <v>5004</v>
      </c>
      <c r="BP32" s="205">
        <f t="shared" si="0"/>
        <v>30893</v>
      </c>
      <c r="BQ32" s="205">
        <f aca="true" t="shared" si="1" ref="BQ32:CM32">SUM(BQ8:BQ31)</f>
        <v>24408</v>
      </c>
      <c r="BR32" s="205">
        <f t="shared" si="1"/>
        <v>83127</v>
      </c>
      <c r="BS32" s="205">
        <f t="shared" si="1"/>
        <v>19848</v>
      </c>
      <c r="BT32" s="205">
        <f t="shared" si="1"/>
        <v>417</v>
      </c>
      <c r="BU32" s="205">
        <f t="shared" si="1"/>
        <v>235</v>
      </c>
      <c r="BV32" s="205">
        <f t="shared" si="1"/>
        <v>66426</v>
      </c>
      <c r="BW32" s="205">
        <f t="shared" si="1"/>
        <v>41160</v>
      </c>
      <c r="BX32" s="205">
        <f>SUM(BX8:BX31)</f>
        <v>7756</v>
      </c>
      <c r="BY32" s="205">
        <f>SUM(BY8:BY31)</f>
        <v>7326</v>
      </c>
      <c r="BZ32" s="205">
        <f t="shared" si="1"/>
        <v>2109</v>
      </c>
      <c r="CA32" s="205">
        <f t="shared" si="1"/>
        <v>1271</v>
      </c>
      <c r="CB32" s="205">
        <f t="shared" si="1"/>
        <v>10089</v>
      </c>
      <c r="CC32" s="205">
        <f t="shared" si="1"/>
        <v>5376</v>
      </c>
      <c r="CD32" s="205">
        <f t="shared" si="1"/>
        <v>16765</v>
      </c>
      <c r="CE32" s="205">
        <f t="shared" si="1"/>
        <v>17368</v>
      </c>
      <c r="CF32" s="205">
        <f t="shared" si="1"/>
        <v>22261</v>
      </c>
      <c r="CG32" s="205">
        <f t="shared" si="1"/>
        <v>14951</v>
      </c>
      <c r="CH32" s="205">
        <f t="shared" si="1"/>
        <v>127</v>
      </c>
      <c r="CI32" s="205">
        <f t="shared" si="1"/>
        <v>115</v>
      </c>
      <c r="CJ32" s="205">
        <f t="shared" si="1"/>
        <v>105</v>
      </c>
      <c r="CK32" s="205">
        <f t="shared" si="1"/>
        <v>126</v>
      </c>
      <c r="CL32" s="205">
        <f t="shared" si="1"/>
        <v>80641</v>
      </c>
      <c r="CM32" s="205">
        <f t="shared" si="1"/>
        <v>15703</v>
      </c>
    </row>
    <row r="33" spans="1:91" ht="19.5" customHeight="1">
      <c r="A33" s="55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</row>
    <row r="34" spans="1:91" ht="19.5" customHeight="1">
      <c r="A34" s="55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</row>
    <row r="35" spans="1:91" ht="19.5" customHeight="1">
      <c r="A35" s="55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</row>
    <row r="36" spans="1:91" ht="19.5" customHeight="1">
      <c r="A36" s="55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</row>
    <row r="37" spans="1:91" ht="19.5" customHeight="1">
      <c r="A37" s="55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</row>
    <row r="38" spans="1:91" ht="19.5" customHeight="1">
      <c r="A38" s="55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</row>
    <row r="39" spans="1:91" ht="19.5" customHeight="1">
      <c r="A39" s="55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</row>
    <row r="40" spans="1:91" ht="19.5" customHeight="1">
      <c r="A40" s="55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</row>
    <row r="42" spans="1:11" ht="12.75">
      <c r="A42" s="533"/>
      <c r="B42" s="533"/>
      <c r="C42" s="533"/>
      <c r="D42" s="533"/>
      <c r="E42" s="533"/>
      <c r="F42" s="533"/>
      <c r="G42" s="533"/>
      <c r="H42" s="533"/>
      <c r="I42" s="533"/>
      <c r="J42" s="533"/>
      <c r="K42" s="533"/>
    </row>
    <row r="43" ht="15">
      <c r="C43" s="207"/>
    </row>
    <row r="45" ht="18">
      <c r="A45" s="560" t="s">
        <v>282</v>
      </c>
    </row>
  </sheetData>
  <mergeCells count="95">
    <mergeCell ref="A1:S1"/>
    <mergeCell ref="A42:K42"/>
    <mergeCell ref="CF5:CG5"/>
    <mergeCell ref="CH5:CI5"/>
    <mergeCell ref="CJ5:CK5"/>
    <mergeCell ref="BP5:BQ5"/>
    <mergeCell ref="BR5:BS5"/>
    <mergeCell ref="BT5:BU5"/>
    <mergeCell ref="BV5:BW5"/>
    <mergeCell ref="BH5:BI5"/>
    <mergeCell ref="BJ5:BK5"/>
    <mergeCell ref="CL5:CM5"/>
    <mergeCell ref="BX5:BY5"/>
    <mergeCell ref="BZ5:CA5"/>
    <mergeCell ref="CB5:CC5"/>
    <mergeCell ref="CD5:CE5"/>
    <mergeCell ref="BL5:BM5"/>
    <mergeCell ref="BN5:BO5"/>
    <mergeCell ref="AZ5:BA5"/>
    <mergeCell ref="BB5:BC5"/>
    <mergeCell ref="BD5:BE5"/>
    <mergeCell ref="BF5:BG5"/>
    <mergeCell ref="AR5:AS5"/>
    <mergeCell ref="AT5:AU5"/>
    <mergeCell ref="AV5:AW5"/>
    <mergeCell ref="AX5:AY5"/>
    <mergeCell ref="AJ5:AK5"/>
    <mergeCell ref="AL5:AM5"/>
    <mergeCell ref="AN5:AO5"/>
    <mergeCell ref="AP5:AQ5"/>
    <mergeCell ref="AB5:AC5"/>
    <mergeCell ref="AD5:AE5"/>
    <mergeCell ref="AF5:AG5"/>
    <mergeCell ref="AH5:AI5"/>
    <mergeCell ref="T5:U5"/>
    <mergeCell ref="V5:W5"/>
    <mergeCell ref="X5:Y5"/>
    <mergeCell ref="Z5:AA5"/>
    <mergeCell ref="L5:M5"/>
    <mergeCell ref="N5:O5"/>
    <mergeCell ref="P5:Q5"/>
    <mergeCell ref="R5:S5"/>
    <mergeCell ref="D5:E5"/>
    <mergeCell ref="F5:G5"/>
    <mergeCell ref="H5:I5"/>
    <mergeCell ref="J5:K5"/>
    <mergeCell ref="CF4:CG4"/>
    <mergeCell ref="CH4:CI4"/>
    <mergeCell ref="CJ4:CK4"/>
    <mergeCell ref="CL4:CM4"/>
    <mergeCell ref="BX4:BY4"/>
    <mergeCell ref="BZ4:CA4"/>
    <mergeCell ref="CB4:CC4"/>
    <mergeCell ref="CD4:CE4"/>
    <mergeCell ref="BP4:BQ4"/>
    <mergeCell ref="BR4:BS4"/>
    <mergeCell ref="BT4:BU4"/>
    <mergeCell ref="BV4:BW4"/>
    <mergeCell ref="BH4:BI4"/>
    <mergeCell ref="BJ4:BK4"/>
    <mergeCell ref="BL4:BM4"/>
    <mergeCell ref="BN4:BO4"/>
    <mergeCell ref="AZ4:BA4"/>
    <mergeCell ref="BB4:BC4"/>
    <mergeCell ref="BD4:BE4"/>
    <mergeCell ref="BF4:BG4"/>
    <mergeCell ref="AR4:AS4"/>
    <mergeCell ref="AT4:AU4"/>
    <mergeCell ref="AV4:AW4"/>
    <mergeCell ref="AX4:AY4"/>
    <mergeCell ref="AJ4:AK4"/>
    <mergeCell ref="AL4:AM4"/>
    <mergeCell ref="AN4:AO4"/>
    <mergeCell ref="AP4:AQ4"/>
    <mergeCell ref="AB4:AC4"/>
    <mergeCell ref="AD4:AE4"/>
    <mergeCell ref="AF4:AG4"/>
    <mergeCell ref="AH4:AI4"/>
    <mergeCell ref="T4:U4"/>
    <mergeCell ref="V4:W4"/>
    <mergeCell ref="X4:Y4"/>
    <mergeCell ref="Z4:AA4"/>
    <mergeCell ref="L4:M4"/>
    <mergeCell ref="N4:O4"/>
    <mergeCell ref="P4:Q4"/>
    <mergeCell ref="R4:S4"/>
    <mergeCell ref="A2:I2"/>
    <mergeCell ref="A3:K3"/>
    <mergeCell ref="A4:A7"/>
    <mergeCell ref="B4:C4"/>
    <mergeCell ref="D4:E4"/>
    <mergeCell ref="F4:G4"/>
    <mergeCell ref="H4:I4"/>
    <mergeCell ref="J4:K4"/>
    <mergeCell ref="B5:C5"/>
  </mergeCells>
  <printOptions/>
  <pageMargins left="0.16" right="0.18" top="0.17" bottom="0.17" header="0.17" footer="0.17"/>
  <pageSetup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Y36"/>
  <sheetViews>
    <sheetView view="pageBreakPreview" zoomScaleSheetLayoutView="100" zoomScalePageLayoutView="0" workbookViewId="0" topLeftCell="A1">
      <selection activeCell="K31" sqref="K31"/>
    </sheetView>
  </sheetViews>
  <sheetFormatPr defaultColWidth="9.140625" defaultRowHeight="12.75"/>
  <cols>
    <col min="1" max="1" width="3.140625" style="0" customWidth="1"/>
    <col min="2" max="2" width="7.140625" style="0" customWidth="1"/>
    <col min="3" max="3" width="8.28125" style="0" customWidth="1"/>
    <col min="4" max="4" width="8.140625" style="0" customWidth="1"/>
    <col min="5" max="7" width="7.28125" style="0" customWidth="1"/>
    <col min="8" max="15" width="8.140625" style="0" customWidth="1"/>
    <col min="16" max="16" width="8.28125" style="0" customWidth="1"/>
    <col min="17" max="27" width="8.140625" style="0" customWidth="1"/>
    <col min="28" max="28" width="8.28125" style="0" customWidth="1"/>
    <col min="29" max="35" width="8.140625" style="0" customWidth="1"/>
    <col min="36" max="36" width="7.00390625" style="0" customWidth="1"/>
    <col min="37" max="39" width="7.28125" style="0" customWidth="1"/>
    <col min="40" max="40" width="7.140625" style="0" customWidth="1"/>
    <col min="41" max="43" width="6.8515625" style="0" customWidth="1"/>
    <col min="44" max="44" width="8.28125" style="0" customWidth="1"/>
    <col min="45" max="51" width="8.140625" style="0" customWidth="1"/>
    <col min="52" max="52" width="8.28125" style="0" customWidth="1"/>
    <col min="53" max="59" width="8.140625" style="0" customWidth="1"/>
    <col min="60" max="60" width="8.28125" style="0" customWidth="1"/>
    <col min="61" max="67" width="8.140625" style="0" customWidth="1"/>
    <col min="68" max="68" width="8.28125" style="0" customWidth="1"/>
    <col min="69" max="75" width="8.140625" style="0" customWidth="1"/>
    <col min="76" max="76" width="8.28125" style="0" customWidth="1"/>
    <col min="77" max="83" width="8.140625" style="0" customWidth="1"/>
    <col min="84" max="84" width="8.28125" style="0" customWidth="1"/>
    <col min="85" max="91" width="8.140625" style="0" customWidth="1"/>
    <col min="92" max="92" width="8.28125" style="0" customWidth="1"/>
    <col min="93" max="95" width="8.140625" style="0" customWidth="1"/>
    <col min="96" max="96" width="7.421875" style="0" customWidth="1"/>
    <col min="97" max="99" width="8.140625" style="0" customWidth="1"/>
    <col min="100" max="100" width="9.00390625" style="0" customWidth="1"/>
    <col min="104" max="104" width="9.421875" style="0" customWidth="1"/>
    <col min="105" max="107" width="8.7109375" style="0" customWidth="1"/>
    <col min="108" max="111" width="8.140625" style="0" customWidth="1"/>
    <col min="112" max="112" width="8.28125" style="0" customWidth="1"/>
    <col min="113" max="115" width="8.140625" style="0" customWidth="1"/>
    <col min="116" max="116" width="9.421875" style="0" customWidth="1"/>
    <col min="117" max="119" width="8.7109375" style="0" customWidth="1"/>
    <col min="120" max="123" width="8.140625" style="0" customWidth="1"/>
    <col min="124" max="124" width="8.28125" style="0" customWidth="1"/>
    <col min="125" max="127" width="8.140625" style="0" customWidth="1"/>
    <col min="128" max="128" width="9.421875" style="0" customWidth="1"/>
    <col min="129" max="131" width="8.7109375" style="0" customWidth="1"/>
    <col min="132" max="135" width="8.140625" style="0" customWidth="1"/>
    <col min="136" max="136" width="8.28125" style="0" customWidth="1"/>
    <col min="137" max="139" width="8.140625" style="0" customWidth="1"/>
    <col min="140" max="140" width="9.421875" style="0" customWidth="1"/>
    <col min="141" max="143" width="8.7109375" style="0" customWidth="1"/>
    <col min="144" max="144" width="9.421875" style="0" customWidth="1"/>
    <col min="145" max="147" width="8.7109375" style="0" customWidth="1"/>
    <col min="148" max="151" width="8.140625" style="0" customWidth="1"/>
    <col min="152" max="152" width="8.28125" style="0" customWidth="1"/>
    <col min="153" max="155" width="8.140625" style="0" customWidth="1"/>
    <col min="156" max="156" width="9.421875" style="0" customWidth="1"/>
    <col min="157" max="159" width="8.7109375" style="0" customWidth="1"/>
    <col min="160" max="160" width="9.421875" style="0" customWidth="1"/>
    <col min="161" max="163" width="8.7109375" style="0" customWidth="1"/>
    <col min="164" max="167" width="8.140625" style="0" customWidth="1"/>
    <col min="168" max="168" width="8.28125" style="0" customWidth="1"/>
    <col min="169" max="171" width="8.140625" style="0" customWidth="1"/>
    <col min="172" max="172" width="9.421875" style="0" customWidth="1"/>
    <col min="173" max="175" width="8.7109375" style="0" customWidth="1"/>
    <col min="176" max="176" width="8.28125" style="0" customWidth="1"/>
    <col min="177" max="179" width="8.140625" style="0" customWidth="1"/>
    <col min="180" max="180" width="9.421875" style="0" customWidth="1"/>
    <col min="181" max="181" width="8.7109375" style="0" customWidth="1"/>
  </cols>
  <sheetData>
    <row r="1" spans="1:23" ht="18">
      <c r="A1" s="529" t="s">
        <v>242</v>
      </c>
      <c r="B1" s="529"/>
      <c r="C1" s="529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1"/>
      <c r="U1" s="531"/>
      <c r="V1" s="212"/>
      <c r="W1" s="212"/>
    </row>
    <row r="2" spans="1:20" ht="15.75">
      <c r="A2" s="532" t="s">
        <v>243</v>
      </c>
      <c r="B2" s="532"/>
      <c r="C2" s="532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213"/>
      <c r="S2" s="213"/>
      <c r="T2" s="202" t="s">
        <v>244</v>
      </c>
    </row>
    <row r="3" spans="1:23" ht="15">
      <c r="A3" s="534" t="s">
        <v>245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6"/>
      <c r="U3" s="537"/>
      <c r="V3" s="200"/>
      <c r="W3" s="200"/>
    </row>
    <row r="4" spans="1:181" ht="12.75" customHeight="1">
      <c r="A4" s="538" t="s">
        <v>246</v>
      </c>
      <c r="B4" s="541" t="s">
        <v>117</v>
      </c>
      <c r="C4" s="541"/>
      <c r="D4" s="541" t="s">
        <v>117</v>
      </c>
      <c r="E4" s="541"/>
      <c r="F4" s="541" t="s">
        <v>117</v>
      </c>
      <c r="G4" s="541"/>
      <c r="H4" s="541" t="s">
        <v>117</v>
      </c>
      <c r="I4" s="541"/>
      <c r="J4" s="541" t="s">
        <v>118</v>
      </c>
      <c r="K4" s="541"/>
      <c r="L4" s="541" t="s">
        <v>118</v>
      </c>
      <c r="M4" s="541"/>
      <c r="N4" s="541" t="s">
        <v>118</v>
      </c>
      <c r="O4" s="541"/>
      <c r="P4" s="541" t="s">
        <v>118</v>
      </c>
      <c r="Q4" s="541"/>
      <c r="R4" s="542" t="s">
        <v>26</v>
      </c>
      <c r="S4" s="542"/>
      <c r="T4" s="542" t="s">
        <v>26</v>
      </c>
      <c r="U4" s="542"/>
      <c r="V4" s="542" t="s">
        <v>27</v>
      </c>
      <c r="W4" s="542"/>
      <c r="X4" s="542" t="s">
        <v>27</v>
      </c>
      <c r="Y4" s="542"/>
      <c r="Z4" s="545" t="s">
        <v>28</v>
      </c>
      <c r="AA4" s="545"/>
      <c r="AB4" s="545" t="s">
        <v>28</v>
      </c>
      <c r="AC4" s="545"/>
      <c r="AD4" s="542" t="s">
        <v>30</v>
      </c>
      <c r="AE4" s="542"/>
      <c r="AF4" s="542" t="s">
        <v>30</v>
      </c>
      <c r="AG4" s="542"/>
      <c r="AH4" s="542" t="s">
        <v>31</v>
      </c>
      <c r="AI4" s="542"/>
      <c r="AJ4" s="542" t="s">
        <v>31</v>
      </c>
      <c r="AK4" s="542"/>
      <c r="AL4" s="542" t="s">
        <v>33</v>
      </c>
      <c r="AM4" s="542"/>
      <c r="AN4" s="542" t="s">
        <v>33</v>
      </c>
      <c r="AO4" s="542"/>
      <c r="AP4" s="542" t="s">
        <v>145</v>
      </c>
      <c r="AQ4" s="542"/>
      <c r="AR4" s="542" t="s">
        <v>145</v>
      </c>
      <c r="AS4" s="542"/>
      <c r="AT4" s="542" t="s">
        <v>36</v>
      </c>
      <c r="AU4" s="542"/>
      <c r="AV4" s="542" t="s">
        <v>36</v>
      </c>
      <c r="AW4" s="542"/>
      <c r="AX4" s="542" t="s">
        <v>38</v>
      </c>
      <c r="AY4" s="542"/>
      <c r="AZ4" s="542" t="s">
        <v>38</v>
      </c>
      <c r="BA4" s="542"/>
      <c r="BB4" s="542" t="s">
        <v>40</v>
      </c>
      <c r="BC4" s="542"/>
      <c r="BD4" s="542" t="s">
        <v>40</v>
      </c>
      <c r="BE4" s="542"/>
      <c r="BF4" s="542" t="s">
        <v>42</v>
      </c>
      <c r="BG4" s="542"/>
      <c r="BH4" s="542" t="s">
        <v>42</v>
      </c>
      <c r="BI4" s="542"/>
      <c r="BJ4" s="545" t="s">
        <v>44</v>
      </c>
      <c r="BK4" s="545"/>
      <c r="BL4" s="545" t="s">
        <v>44</v>
      </c>
      <c r="BM4" s="545"/>
      <c r="BN4" s="542" t="s">
        <v>46</v>
      </c>
      <c r="BO4" s="542"/>
      <c r="BP4" s="542" t="s">
        <v>46</v>
      </c>
      <c r="BQ4" s="542"/>
      <c r="BR4" s="542" t="s">
        <v>47</v>
      </c>
      <c r="BS4" s="542"/>
      <c r="BT4" s="542" t="s">
        <v>47</v>
      </c>
      <c r="BU4" s="542"/>
      <c r="BV4" s="542" t="s">
        <v>48</v>
      </c>
      <c r="BW4" s="542"/>
      <c r="BX4" s="542" t="s">
        <v>48</v>
      </c>
      <c r="BY4" s="542"/>
      <c r="BZ4" s="542" t="s">
        <v>49</v>
      </c>
      <c r="CA4" s="542"/>
      <c r="CB4" s="542" t="s">
        <v>49</v>
      </c>
      <c r="CC4" s="542"/>
      <c r="CD4" s="542" t="s">
        <v>51</v>
      </c>
      <c r="CE4" s="542"/>
      <c r="CF4" s="542" t="s">
        <v>51</v>
      </c>
      <c r="CG4" s="542"/>
      <c r="CH4" s="546" t="s">
        <v>277</v>
      </c>
      <c r="CI4" s="546"/>
      <c r="CJ4" s="546" t="s">
        <v>277</v>
      </c>
      <c r="CK4" s="546"/>
      <c r="CL4" s="542" t="s">
        <v>54</v>
      </c>
      <c r="CM4" s="542"/>
      <c r="CN4" s="542" t="s">
        <v>54</v>
      </c>
      <c r="CO4" s="542"/>
      <c r="CP4" s="546" t="s">
        <v>278</v>
      </c>
      <c r="CQ4" s="546"/>
      <c r="CR4" s="546" t="s">
        <v>278</v>
      </c>
      <c r="CS4" s="546"/>
      <c r="CT4" s="542" t="s">
        <v>58</v>
      </c>
      <c r="CU4" s="542"/>
      <c r="CV4" s="542" t="s">
        <v>58</v>
      </c>
      <c r="CW4" s="542"/>
      <c r="CX4" s="542" t="s">
        <v>60</v>
      </c>
      <c r="CY4" s="542"/>
      <c r="CZ4" s="542" t="s">
        <v>60</v>
      </c>
      <c r="DA4" s="542"/>
      <c r="DB4" s="545" t="s">
        <v>62</v>
      </c>
      <c r="DC4" s="545"/>
      <c r="DD4" s="545" t="s">
        <v>62</v>
      </c>
      <c r="DE4" s="545"/>
      <c r="DF4" s="547" t="s">
        <v>259</v>
      </c>
      <c r="DG4" s="547"/>
      <c r="DH4" s="547" t="s">
        <v>259</v>
      </c>
      <c r="DI4" s="547"/>
      <c r="DJ4" s="545" t="s">
        <v>65</v>
      </c>
      <c r="DK4" s="545"/>
      <c r="DL4" s="545" t="s">
        <v>65</v>
      </c>
      <c r="DM4" s="545"/>
      <c r="DN4" s="542" t="s">
        <v>67</v>
      </c>
      <c r="DO4" s="542"/>
      <c r="DP4" s="542" t="s">
        <v>67</v>
      </c>
      <c r="DQ4" s="542"/>
      <c r="DR4" s="545" t="s">
        <v>260</v>
      </c>
      <c r="DS4" s="545"/>
      <c r="DT4" s="545" t="s">
        <v>260</v>
      </c>
      <c r="DU4" s="545"/>
      <c r="DV4" s="542" t="s">
        <v>70</v>
      </c>
      <c r="DW4" s="542"/>
      <c r="DX4" s="542" t="s">
        <v>70</v>
      </c>
      <c r="DY4" s="542"/>
      <c r="DZ4" s="542" t="s">
        <v>72</v>
      </c>
      <c r="EA4" s="542"/>
      <c r="EB4" s="542" t="s">
        <v>72</v>
      </c>
      <c r="EC4" s="542"/>
      <c r="ED4" s="542" t="s">
        <v>74</v>
      </c>
      <c r="EE4" s="542"/>
      <c r="EF4" s="542" t="s">
        <v>74</v>
      </c>
      <c r="EG4" s="542"/>
      <c r="EH4" s="545" t="s">
        <v>141</v>
      </c>
      <c r="EI4" s="545"/>
      <c r="EJ4" s="545" t="s">
        <v>141</v>
      </c>
      <c r="EK4" s="545"/>
      <c r="EL4" s="546" t="s">
        <v>279</v>
      </c>
      <c r="EM4" s="546"/>
      <c r="EN4" s="546" t="s">
        <v>279</v>
      </c>
      <c r="EO4" s="546"/>
      <c r="EP4" s="542" t="s">
        <v>77</v>
      </c>
      <c r="EQ4" s="542"/>
      <c r="ER4" s="542" t="s">
        <v>77</v>
      </c>
      <c r="ES4" s="542"/>
      <c r="ET4" s="542" t="s">
        <v>79</v>
      </c>
      <c r="EU4" s="542"/>
      <c r="EV4" s="542" t="s">
        <v>79</v>
      </c>
      <c r="EW4" s="542"/>
      <c r="EX4" s="547" t="s">
        <v>262</v>
      </c>
      <c r="EY4" s="547"/>
      <c r="EZ4" s="547" t="s">
        <v>262</v>
      </c>
      <c r="FA4" s="547"/>
      <c r="FB4" s="542" t="s">
        <v>82</v>
      </c>
      <c r="FC4" s="542"/>
      <c r="FD4" s="542" t="s">
        <v>82</v>
      </c>
      <c r="FE4" s="542"/>
      <c r="FF4" s="542" t="s">
        <v>84</v>
      </c>
      <c r="FG4" s="542"/>
      <c r="FH4" s="542" t="s">
        <v>84</v>
      </c>
      <c r="FI4" s="542"/>
      <c r="FJ4" s="542" t="s">
        <v>86</v>
      </c>
      <c r="FK4" s="542"/>
      <c r="FL4" s="542" t="s">
        <v>86</v>
      </c>
      <c r="FM4" s="542"/>
      <c r="FN4" s="545" t="s">
        <v>88</v>
      </c>
      <c r="FO4" s="545"/>
      <c r="FP4" s="545" t="s">
        <v>88</v>
      </c>
      <c r="FQ4" s="545"/>
      <c r="FR4" s="542" t="s">
        <v>90</v>
      </c>
      <c r="FS4" s="542"/>
      <c r="FT4" s="542" t="s">
        <v>90</v>
      </c>
      <c r="FU4" s="542"/>
      <c r="FV4" s="545" t="s">
        <v>142</v>
      </c>
      <c r="FW4" s="545"/>
      <c r="FX4" s="545" t="s">
        <v>142</v>
      </c>
      <c r="FY4" s="545"/>
    </row>
    <row r="5" spans="1:181" ht="12.75">
      <c r="A5" s="539"/>
      <c r="B5" s="543" t="s">
        <v>247</v>
      </c>
      <c r="C5" s="544"/>
      <c r="D5" s="543" t="s">
        <v>247</v>
      </c>
      <c r="E5" s="544"/>
      <c r="F5" s="543" t="s">
        <v>248</v>
      </c>
      <c r="G5" s="544"/>
      <c r="H5" s="543" t="s">
        <v>248</v>
      </c>
      <c r="I5" s="544"/>
      <c r="J5" s="543" t="s">
        <v>249</v>
      </c>
      <c r="K5" s="544"/>
      <c r="L5" s="543" t="s">
        <v>249</v>
      </c>
      <c r="M5" s="544"/>
      <c r="N5" s="543" t="s">
        <v>250</v>
      </c>
      <c r="O5" s="544"/>
      <c r="P5" s="543" t="s">
        <v>250</v>
      </c>
      <c r="Q5" s="544"/>
      <c r="R5" s="543" t="s">
        <v>109</v>
      </c>
      <c r="S5" s="544"/>
      <c r="T5" s="543" t="s">
        <v>109</v>
      </c>
      <c r="U5" s="544"/>
      <c r="V5" s="543" t="s">
        <v>138</v>
      </c>
      <c r="W5" s="544"/>
      <c r="X5" s="543" t="s">
        <v>138</v>
      </c>
      <c r="Y5" s="544"/>
      <c r="Z5" s="543" t="s">
        <v>29</v>
      </c>
      <c r="AA5" s="544"/>
      <c r="AB5" s="543" t="s">
        <v>29</v>
      </c>
      <c r="AC5" s="544"/>
      <c r="AD5" s="543" t="s">
        <v>110</v>
      </c>
      <c r="AE5" s="544"/>
      <c r="AF5" s="543" t="s">
        <v>110</v>
      </c>
      <c r="AG5" s="544"/>
      <c r="AH5" s="543" t="s">
        <v>32</v>
      </c>
      <c r="AI5" s="544"/>
      <c r="AJ5" s="543" t="s">
        <v>32</v>
      </c>
      <c r="AK5" s="544"/>
      <c r="AL5" s="543" t="s">
        <v>34</v>
      </c>
      <c r="AM5" s="544"/>
      <c r="AN5" s="543" t="s">
        <v>34</v>
      </c>
      <c r="AO5" s="544"/>
      <c r="AP5" s="543" t="s">
        <v>35</v>
      </c>
      <c r="AQ5" s="544"/>
      <c r="AR5" s="543" t="s">
        <v>35</v>
      </c>
      <c r="AS5" s="544"/>
      <c r="AT5" s="543" t="s">
        <v>37</v>
      </c>
      <c r="AU5" s="544"/>
      <c r="AV5" s="543" t="s">
        <v>37</v>
      </c>
      <c r="AW5" s="544"/>
      <c r="AX5" s="543" t="s">
        <v>39</v>
      </c>
      <c r="AY5" s="544"/>
      <c r="AZ5" s="543" t="s">
        <v>39</v>
      </c>
      <c r="BA5" s="544"/>
      <c r="BB5" s="543" t="s">
        <v>41</v>
      </c>
      <c r="BC5" s="544"/>
      <c r="BD5" s="543" t="s">
        <v>41</v>
      </c>
      <c r="BE5" s="544"/>
      <c r="BF5" s="543" t="s">
        <v>43</v>
      </c>
      <c r="BG5" s="544"/>
      <c r="BH5" s="543" t="s">
        <v>43</v>
      </c>
      <c r="BI5" s="544"/>
      <c r="BJ5" s="543" t="s">
        <v>45</v>
      </c>
      <c r="BK5" s="544"/>
      <c r="BL5" s="543" t="s">
        <v>45</v>
      </c>
      <c r="BM5" s="544"/>
      <c r="BN5" s="543" t="s">
        <v>113</v>
      </c>
      <c r="BO5" s="544"/>
      <c r="BP5" s="543" t="s">
        <v>113</v>
      </c>
      <c r="BQ5" s="544"/>
      <c r="BR5" s="543" t="s">
        <v>112</v>
      </c>
      <c r="BS5" s="544"/>
      <c r="BT5" s="543" t="s">
        <v>112</v>
      </c>
      <c r="BU5" s="544"/>
      <c r="BV5" s="543" t="s">
        <v>139</v>
      </c>
      <c r="BW5" s="544"/>
      <c r="BX5" s="543" t="s">
        <v>139</v>
      </c>
      <c r="BY5" s="544"/>
      <c r="BZ5" s="543" t="s">
        <v>50</v>
      </c>
      <c r="CA5" s="544"/>
      <c r="CB5" s="543" t="s">
        <v>50</v>
      </c>
      <c r="CC5" s="544"/>
      <c r="CD5" s="543" t="s">
        <v>52</v>
      </c>
      <c r="CE5" s="544"/>
      <c r="CF5" s="543" t="s">
        <v>52</v>
      </c>
      <c r="CG5" s="544"/>
      <c r="CH5" s="543" t="s">
        <v>53</v>
      </c>
      <c r="CI5" s="544"/>
      <c r="CJ5" s="543" t="s">
        <v>53</v>
      </c>
      <c r="CK5" s="544"/>
      <c r="CL5" s="543" t="s">
        <v>55</v>
      </c>
      <c r="CM5" s="544"/>
      <c r="CN5" s="543" t="s">
        <v>55</v>
      </c>
      <c r="CO5" s="544"/>
      <c r="CP5" s="543" t="s">
        <v>57</v>
      </c>
      <c r="CQ5" s="544"/>
      <c r="CR5" s="543" t="s">
        <v>57</v>
      </c>
      <c r="CS5" s="544"/>
      <c r="CT5" s="543" t="s">
        <v>59</v>
      </c>
      <c r="CU5" s="544"/>
      <c r="CV5" s="543" t="s">
        <v>59</v>
      </c>
      <c r="CW5" s="544"/>
      <c r="CX5" s="543" t="s">
        <v>61</v>
      </c>
      <c r="CY5" s="544"/>
      <c r="CZ5" s="543" t="s">
        <v>61</v>
      </c>
      <c r="DA5" s="544"/>
      <c r="DB5" s="543" t="s">
        <v>63</v>
      </c>
      <c r="DC5" s="544"/>
      <c r="DD5" s="543" t="s">
        <v>63</v>
      </c>
      <c r="DE5" s="544"/>
      <c r="DF5" s="543" t="s">
        <v>64</v>
      </c>
      <c r="DG5" s="544"/>
      <c r="DH5" s="543" t="s">
        <v>64</v>
      </c>
      <c r="DI5" s="544"/>
      <c r="DJ5" s="543" t="s">
        <v>66</v>
      </c>
      <c r="DK5" s="544"/>
      <c r="DL5" s="543" t="s">
        <v>66</v>
      </c>
      <c r="DM5" s="544"/>
      <c r="DN5" s="543" t="s">
        <v>68</v>
      </c>
      <c r="DO5" s="544"/>
      <c r="DP5" s="543" t="s">
        <v>68</v>
      </c>
      <c r="DQ5" s="544"/>
      <c r="DR5" s="543" t="s">
        <v>69</v>
      </c>
      <c r="DS5" s="544"/>
      <c r="DT5" s="543" t="s">
        <v>69</v>
      </c>
      <c r="DU5" s="544"/>
      <c r="DV5" s="543" t="s">
        <v>71</v>
      </c>
      <c r="DW5" s="544"/>
      <c r="DX5" s="543" t="s">
        <v>71</v>
      </c>
      <c r="DY5" s="544"/>
      <c r="DZ5" s="543" t="s">
        <v>73</v>
      </c>
      <c r="EA5" s="544"/>
      <c r="EB5" s="543" t="s">
        <v>73</v>
      </c>
      <c r="EC5" s="544"/>
      <c r="ED5" s="543" t="s">
        <v>75</v>
      </c>
      <c r="EE5" s="544"/>
      <c r="EF5" s="543" t="s">
        <v>75</v>
      </c>
      <c r="EG5" s="544"/>
      <c r="EH5" s="543" t="s">
        <v>140</v>
      </c>
      <c r="EI5" s="544"/>
      <c r="EJ5" s="543" t="s">
        <v>140</v>
      </c>
      <c r="EK5" s="544"/>
      <c r="EL5" s="543" t="s">
        <v>76</v>
      </c>
      <c r="EM5" s="544"/>
      <c r="EN5" s="543" t="s">
        <v>76</v>
      </c>
      <c r="EO5" s="544"/>
      <c r="EP5" s="543" t="s">
        <v>78</v>
      </c>
      <c r="EQ5" s="544"/>
      <c r="ER5" s="543" t="s">
        <v>78</v>
      </c>
      <c r="ES5" s="544"/>
      <c r="ET5" s="543" t="s">
        <v>80</v>
      </c>
      <c r="EU5" s="544"/>
      <c r="EV5" s="543" t="s">
        <v>80</v>
      </c>
      <c r="EW5" s="544"/>
      <c r="EX5" s="543" t="s">
        <v>81</v>
      </c>
      <c r="EY5" s="544"/>
      <c r="EZ5" s="543" t="s">
        <v>81</v>
      </c>
      <c r="FA5" s="544"/>
      <c r="FB5" s="543" t="s">
        <v>83</v>
      </c>
      <c r="FC5" s="544"/>
      <c r="FD5" s="543" t="s">
        <v>83</v>
      </c>
      <c r="FE5" s="544"/>
      <c r="FF5" s="543" t="s">
        <v>85</v>
      </c>
      <c r="FG5" s="544"/>
      <c r="FH5" s="543" t="s">
        <v>85</v>
      </c>
      <c r="FI5" s="544"/>
      <c r="FJ5" s="543" t="s">
        <v>87</v>
      </c>
      <c r="FK5" s="544"/>
      <c r="FL5" s="543" t="s">
        <v>87</v>
      </c>
      <c r="FM5" s="544"/>
      <c r="FN5" s="543" t="s">
        <v>89</v>
      </c>
      <c r="FO5" s="544"/>
      <c r="FP5" s="543" t="s">
        <v>89</v>
      </c>
      <c r="FQ5" s="544"/>
      <c r="FR5" s="543" t="s">
        <v>91</v>
      </c>
      <c r="FS5" s="544"/>
      <c r="FT5" s="543" t="s">
        <v>91</v>
      </c>
      <c r="FU5" s="544"/>
      <c r="FV5" s="548" t="s">
        <v>263</v>
      </c>
      <c r="FW5" s="549"/>
      <c r="FX5" s="548" t="s">
        <v>263</v>
      </c>
      <c r="FY5" s="549"/>
    </row>
    <row r="6" spans="1:181" ht="12.75" customHeight="1">
      <c r="A6" s="539"/>
      <c r="B6" s="550" t="s">
        <v>280</v>
      </c>
      <c r="C6" s="551"/>
      <c r="D6" s="203" t="s">
        <v>251</v>
      </c>
      <c r="E6" s="203" t="s">
        <v>252</v>
      </c>
      <c r="F6" s="550" t="s">
        <v>280</v>
      </c>
      <c r="G6" s="551"/>
      <c r="H6" s="203" t="s">
        <v>251</v>
      </c>
      <c r="I6" s="203" t="s">
        <v>252</v>
      </c>
      <c r="J6" s="550" t="s">
        <v>280</v>
      </c>
      <c r="K6" s="551"/>
      <c r="L6" s="203" t="s">
        <v>251</v>
      </c>
      <c r="M6" s="203" t="s">
        <v>252</v>
      </c>
      <c r="N6" s="550" t="s">
        <v>280</v>
      </c>
      <c r="O6" s="551"/>
      <c r="P6" s="203" t="s">
        <v>251</v>
      </c>
      <c r="Q6" s="203" t="s">
        <v>252</v>
      </c>
      <c r="R6" s="550" t="s">
        <v>280</v>
      </c>
      <c r="S6" s="551"/>
      <c r="T6" s="203" t="s">
        <v>251</v>
      </c>
      <c r="U6" s="203" t="s">
        <v>252</v>
      </c>
      <c r="V6" s="550" t="s">
        <v>280</v>
      </c>
      <c r="W6" s="551"/>
      <c r="X6" s="203" t="s">
        <v>251</v>
      </c>
      <c r="Y6" s="203" t="s">
        <v>252</v>
      </c>
      <c r="Z6" s="550" t="s">
        <v>280</v>
      </c>
      <c r="AA6" s="551"/>
      <c r="AB6" s="203" t="s">
        <v>251</v>
      </c>
      <c r="AC6" s="203" t="s">
        <v>252</v>
      </c>
      <c r="AD6" s="550" t="s">
        <v>280</v>
      </c>
      <c r="AE6" s="551"/>
      <c r="AF6" s="203" t="s">
        <v>251</v>
      </c>
      <c r="AG6" s="203" t="s">
        <v>252</v>
      </c>
      <c r="AH6" s="550" t="s">
        <v>280</v>
      </c>
      <c r="AI6" s="551"/>
      <c r="AJ6" s="203" t="s">
        <v>251</v>
      </c>
      <c r="AK6" s="203" t="s">
        <v>252</v>
      </c>
      <c r="AL6" s="550" t="s">
        <v>280</v>
      </c>
      <c r="AM6" s="551"/>
      <c r="AN6" s="203" t="s">
        <v>251</v>
      </c>
      <c r="AO6" s="203" t="s">
        <v>252</v>
      </c>
      <c r="AP6" s="550" t="s">
        <v>280</v>
      </c>
      <c r="AQ6" s="551"/>
      <c r="AR6" s="203" t="s">
        <v>251</v>
      </c>
      <c r="AS6" s="203" t="s">
        <v>252</v>
      </c>
      <c r="AT6" s="550" t="s">
        <v>280</v>
      </c>
      <c r="AU6" s="551"/>
      <c r="AV6" s="203" t="s">
        <v>251</v>
      </c>
      <c r="AW6" s="203" t="s">
        <v>252</v>
      </c>
      <c r="AX6" s="550" t="s">
        <v>280</v>
      </c>
      <c r="AY6" s="551"/>
      <c r="AZ6" s="203" t="s">
        <v>251</v>
      </c>
      <c r="BA6" s="203" t="s">
        <v>252</v>
      </c>
      <c r="BB6" s="550" t="s">
        <v>280</v>
      </c>
      <c r="BC6" s="551"/>
      <c r="BD6" s="203" t="s">
        <v>251</v>
      </c>
      <c r="BE6" s="203" t="s">
        <v>252</v>
      </c>
      <c r="BF6" s="550" t="s">
        <v>280</v>
      </c>
      <c r="BG6" s="551"/>
      <c r="BH6" s="203" t="s">
        <v>251</v>
      </c>
      <c r="BI6" s="203" t="s">
        <v>252</v>
      </c>
      <c r="BJ6" s="550" t="s">
        <v>280</v>
      </c>
      <c r="BK6" s="551"/>
      <c r="BL6" s="203" t="s">
        <v>251</v>
      </c>
      <c r="BM6" s="203" t="s">
        <v>252</v>
      </c>
      <c r="BN6" s="550" t="s">
        <v>280</v>
      </c>
      <c r="BO6" s="551"/>
      <c r="BP6" s="203" t="s">
        <v>251</v>
      </c>
      <c r="BQ6" s="203" t="s">
        <v>252</v>
      </c>
      <c r="BR6" s="550" t="s">
        <v>280</v>
      </c>
      <c r="BS6" s="551"/>
      <c r="BT6" s="203" t="s">
        <v>251</v>
      </c>
      <c r="BU6" s="203" t="s">
        <v>252</v>
      </c>
      <c r="BV6" s="550" t="s">
        <v>280</v>
      </c>
      <c r="BW6" s="551"/>
      <c r="BX6" s="203" t="s">
        <v>251</v>
      </c>
      <c r="BY6" s="203" t="s">
        <v>252</v>
      </c>
      <c r="BZ6" s="550" t="s">
        <v>280</v>
      </c>
      <c r="CA6" s="551"/>
      <c r="CB6" s="203" t="s">
        <v>251</v>
      </c>
      <c r="CC6" s="203" t="s">
        <v>252</v>
      </c>
      <c r="CD6" s="550" t="s">
        <v>280</v>
      </c>
      <c r="CE6" s="551"/>
      <c r="CF6" s="203" t="s">
        <v>251</v>
      </c>
      <c r="CG6" s="203" t="s">
        <v>252</v>
      </c>
      <c r="CH6" s="550" t="s">
        <v>280</v>
      </c>
      <c r="CI6" s="551"/>
      <c r="CJ6" s="203" t="s">
        <v>251</v>
      </c>
      <c r="CK6" s="203" t="s">
        <v>252</v>
      </c>
      <c r="CL6" s="550" t="s">
        <v>280</v>
      </c>
      <c r="CM6" s="551"/>
      <c r="CN6" s="203" t="s">
        <v>251</v>
      </c>
      <c r="CO6" s="203" t="s">
        <v>252</v>
      </c>
      <c r="CP6" s="550" t="s">
        <v>280</v>
      </c>
      <c r="CQ6" s="551"/>
      <c r="CR6" s="203" t="s">
        <v>251</v>
      </c>
      <c r="CS6" s="203" t="s">
        <v>252</v>
      </c>
      <c r="CT6" s="550" t="s">
        <v>280</v>
      </c>
      <c r="CU6" s="551"/>
      <c r="CV6" s="203" t="s">
        <v>251</v>
      </c>
      <c r="CW6" s="203" t="s">
        <v>252</v>
      </c>
      <c r="CX6" s="550" t="s">
        <v>280</v>
      </c>
      <c r="CY6" s="551"/>
      <c r="CZ6" s="203" t="s">
        <v>251</v>
      </c>
      <c r="DA6" s="203" t="s">
        <v>252</v>
      </c>
      <c r="DB6" s="550" t="s">
        <v>280</v>
      </c>
      <c r="DC6" s="551"/>
      <c r="DD6" s="203" t="s">
        <v>251</v>
      </c>
      <c r="DE6" s="203" t="s">
        <v>252</v>
      </c>
      <c r="DF6" s="550" t="s">
        <v>280</v>
      </c>
      <c r="DG6" s="551"/>
      <c r="DH6" s="203" t="s">
        <v>251</v>
      </c>
      <c r="DI6" s="203" t="s">
        <v>252</v>
      </c>
      <c r="DJ6" s="550" t="s">
        <v>280</v>
      </c>
      <c r="DK6" s="551"/>
      <c r="DL6" s="203" t="s">
        <v>251</v>
      </c>
      <c r="DM6" s="203" t="s">
        <v>252</v>
      </c>
      <c r="DN6" s="550" t="s">
        <v>280</v>
      </c>
      <c r="DO6" s="551"/>
      <c r="DP6" s="203" t="s">
        <v>251</v>
      </c>
      <c r="DQ6" s="203" t="s">
        <v>252</v>
      </c>
      <c r="DR6" s="550" t="s">
        <v>280</v>
      </c>
      <c r="DS6" s="551"/>
      <c r="DT6" s="203" t="s">
        <v>251</v>
      </c>
      <c r="DU6" s="203" t="s">
        <v>252</v>
      </c>
      <c r="DV6" s="550" t="s">
        <v>280</v>
      </c>
      <c r="DW6" s="551"/>
      <c r="DX6" s="203" t="s">
        <v>251</v>
      </c>
      <c r="DY6" s="203" t="s">
        <v>252</v>
      </c>
      <c r="DZ6" s="550" t="s">
        <v>280</v>
      </c>
      <c r="EA6" s="551"/>
      <c r="EB6" s="203" t="s">
        <v>251</v>
      </c>
      <c r="EC6" s="203" t="s">
        <v>252</v>
      </c>
      <c r="ED6" s="550" t="s">
        <v>280</v>
      </c>
      <c r="EE6" s="551"/>
      <c r="EF6" s="203" t="s">
        <v>251</v>
      </c>
      <c r="EG6" s="203" t="s">
        <v>252</v>
      </c>
      <c r="EH6" s="550" t="s">
        <v>280</v>
      </c>
      <c r="EI6" s="551"/>
      <c r="EJ6" s="203" t="s">
        <v>251</v>
      </c>
      <c r="EK6" s="203" t="s">
        <v>252</v>
      </c>
      <c r="EL6" s="550" t="s">
        <v>280</v>
      </c>
      <c r="EM6" s="551"/>
      <c r="EN6" s="203" t="s">
        <v>251</v>
      </c>
      <c r="EO6" s="203" t="s">
        <v>252</v>
      </c>
      <c r="EP6" s="550" t="s">
        <v>280</v>
      </c>
      <c r="EQ6" s="551"/>
      <c r="ER6" s="203" t="s">
        <v>251</v>
      </c>
      <c r="ES6" s="203" t="s">
        <v>252</v>
      </c>
      <c r="ET6" s="550" t="s">
        <v>280</v>
      </c>
      <c r="EU6" s="551"/>
      <c r="EV6" s="203" t="s">
        <v>251</v>
      </c>
      <c r="EW6" s="203" t="s">
        <v>252</v>
      </c>
      <c r="EX6" s="550" t="s">
        <v>280</v>
      </c>
      <c r="EY6" s="551"/>
      <c r="EZ6" s="203" t="s">
        <v>251</v>
      </c>
      <c r="FA6" s="203" t="s">
        <v>252</v>
      </c>
      <c r="FB6" s="550" t="s">
        <v>280</v>
      </c>
      <c r="FC6" s="551"/>
      <c r="FD6" s="203" t="s">
        <v>251</v>
      </c>
      <c r="FE6" s="203" t="s">
        <v>252</v>
      </c>
      <c r="FF6" s="550" t="s">
        <v>280</v>
      </c>
      <c r="FG6" s="551"/>
      <c r="FH6" s="203" t="s">
        <v>251</v>
      </c>
      <c r="FI6" s="203" t="s">
        <v>252</v>
      </c>
      <c r="FJ6" s="550" t="s">
        <v>280</v>
      </c>
      <c r="FK6" s="551"/>
      <c r="FL6" s="203" t="s">
        <v>251</v>
      </c>
      <c r="FM6" s="203" t="s">
        <v>252</v>
      </c>
      <c r="FN6" s="550" t="s">
        <v>280</v>
      </c>
      <c r="FO6" s="551"/>
      <c r="FP6" s="203" t="s">
        <v>251</v>
      </c>
      <c r="FQ6" s="203" t="s">
        <v>252</v>
      </c>
      <c r="FR6" s="550" t="s">
        <v>280</v>
      </c>
      <c r="FS6" s="551"/>
      <c r="FT6" s="203" t="s">
        <v>251</v>
      </c>
      <c r="FU6" s="203" t="s">
        <v>252</v>
      </c>
      <c r="FV6" s="550" t="s">
        <v>280</v>
      </c>
      <c r="FW6" s="551"/>
      <c r="FX6" s="203" t="s">
        <v>251</v>
      </c>
      <c r="FY6" s="203" t="s">
        <v>252</v>
      </c>
    </row>
    <row r="7" spans="1:181" ht="12.75">
      <c r="A7" s="540"/>
      <c r="B7" s="233" t="s">
        <v>251</v>
      </c>
      <c r="C7" s="233" t="s">
        <v>252</v>
      </c>
      <c r="D7" s="204" t="s">
        <v>253</v>
      </c>
      <c r="E7" s="204" t="s">
        <v>253</v>
      </c>
      <c r="F7" s="233" t="s">
        <v>251</v>
      </c>
      <c r="G7" s="233" t="s">
        <v>252</v>
      </c>
      <c r="H7" s="204" t="s">
        <v>253</v>
      </c>
      <c r="I7" s="204" t="s">
        <v>253</v>
      </c>
      <c r="J7" s="233" t="s">
        <v>251</v>
      </c>
      <c r="K7" s="233" t="s">
        <v>252</v>
      </c>
      <c r="L7" s="204" t="s">
        <v>253</v>
      </c>
      <c r="M7" s="204" t="s">
        <v>253</v>
      </c>
      <c r="N7" s="233" t="s">
        <v>251</v>
      </c>
      <c r="O7" s="233" t="s">
        <v>252</v>
      </c>
      <c r="P7" s="204" t="s">
        <v>253</v>
      </c>
      <c r="Q7" s="204" t="s">
        <v>253</v>
      </c>
      <c r="R7" s="233" t="s">
        <v>251</v>
      </c>
      <c r="S7" s="233" t="s">
        <v>252</v>
      </c>
      <c r="T7" s="204" t="s">
        <v>253</v>
      </c>
      <c r="U7" s="204" t="s">
        <v>253</v>
      </c>
      <c r="V7" s="233" t="s">
        <v>251</v>
      </c>
      <c r="W7" s="233" t="s">
        <v>252</v>
      </c>
      <c r="X7" s="204" t="s">
        <v>253</v>
      </c>
      <c r="Y7" s="204" t="s">
        <v>253</v>
      </c>
      <c r="Z7" s="233" t="s">
        <v>251</v>
      </c>
      <c r="AA7" s="233" t="s">
        <v>252</v>
      </c>
      <c r="AB7" s="204" t="s">
        <v>253</v>
      </c>
      <c r="AC7" s="204" t="s">
        <v>253</v>
      </c>
      <c r="AD7" s="233" t="s">
        <v>251</v>
      </c>
      <c r="AE7" s="233" t="s">
        <v>252</v>
      </c>
      <c r="AF7" s="204" t="s">
        <v>253</v>
      </c>
      <c r="AG7" s="204" t="s">
        <v>253</v>
      </c>
      <c r="AH7" s="233" t="s">
        <v>251</v>
      </c>
      <c r="AI7" s="233" t="s">
        <v>252</v>
      </c>
      <c r="AJ7" s="204" t="s">
        <v>253</v>
      </c>
      <c r="AK7" s="204" t="s">
        <v>253</v>
      </c>
      <c r="AL7" s="233" t="s">
        <v>251</v>
      </c>
      <c r="AM7" s="233" t="s">
        <v>252</v>
      </c>
      <c r="AN7" s="204" t="s">
        <v>253</v>
      </c>
      <c r="AO7" s="204" t="s">
        <v>253</v>
      </c>
      <c r="AP7" s="233" t="s">
        <v>251</v>
      </c>
      <c r="AQ7" s="233" t="s">
        <v>252</v>
      </c>
      <c r="AR7" s="204" t="s">
        <v>253</v>
      </c>
      <c r="AS7" s="204" t="s">
        <v>253</v>
      </c>
      <c r="AT7" s="233" t="s">
        <v>251</v>
      </c>
      <c r="AU7" s="233" t="s">
        <v>252</v>
      </c>
      <c r="AV7" s="204" t="s">
        <v>253</v>
      </c>
      <c r="AW7" s="204" t="s">
        <v>253</v>
      </c>
      <c r="AX7" s="233" t="s">
        <v>251</v>
      </c>
      <c r="AY7" s="233" t="s">
        <v>252</v>
      </c>
      <c r="AZ7" s="204" t="s">
        <v>253</v>
      </c>
      <c r="BA7" s="204" t="s">
        <v>253</v>
      </c>
      <c r="BB7" s="233" t="s">
        <v>251</v>
      </c>
      <c r="BC7" s="233" t="s">
        <v>252</v>
      </c>
      <c r="BD7" s="204" t="s">
        <v>253</v>
      </c>
      <c r="BE7" s="204" t="s">
        <v>253</v>
      </c>
      <c r="BF7" s="233" t="s">
        <v>251</v>
      </c>
      <c r="BG7" s="233" t="s">
        <v>252</v>
      </c>
      <c r="BH7" s="204" t="s">
        <v>253</v>
      </c>
      <c r="BI7" s="204" t="s">
        <v>253</v>
      </c>
      <c r="BJ7" s="233" t="s">
        <v>251</v>
      </c>
      <c r="BK7" s="233" t="s">
        <v>252</v>
      </c>
      <c r="BL7" s="204" t="s">
        <v>253</v>
      </c>
      <c r="BM7" s="204" t="s">
        <v>253</v>
      </c>
      <c r="BN7" s="233" t="s">
        <v>251</v>
      </c>
      <c r="BO7" s="233" t="s">
        <v>252</v>
      </c>
      <c r="BP7" s="204" t="s">
        <v>253</v>
      </c>
      <c r="BQ7" s="204" t="s">
        <v>253</v>
      </c>
      <c r="BR7" s="233" t="s">
        <v>251</v>
      </c>
      <c r="BS7" s="233" t="s">
        <v>252</v>
      </c>
      <c r="BT7" s="204" t="s">
        <v>253</v>
      </c>
      <c r="BU7" s="204" t="s">
        <v>253</v>
      </c>
      <c r="BV7" s="233" t="s">
        <v>251</v>
      </c>
      <c r="BW7" s="233" t="s">
        <v>252</v>
      </c>
      <c r="BX7" s="204" t="s">
        <v>253</v>
      </c>
      <c r="BY7" s="204" t="s">
        <v>253</v>
      </c>
      <c r="BZ7" s="233" t="s">
        <v>251</v>
      </c>
      <c r="CA7" s="233" t="s">
        <v>252</v>
      </c>
      <c r="CB7" s="204" t="s">
        <v>253</v>
      </c>
      <c r="CC7" s="204" t="s">
        <v>253</v>
      </c>
      <c r="CD7" s="233" t="s">
        <v>251</v>
      </c>
      <c r="CE7" s="233" t="s">
        <v>252</v>
      </c>
      <c r="CF7" s="204" t="s">
        <v>253</v>
      </c>
      <c r="CG7" s="204" t="s">
        <v>253</v>
      </c>
      <c r="CH7" s="233" t="s">
        <v>251</v>
      </c>
      <c r="CI7" s="233" t="s">
        <v>252</v>
      </c>
      <c r="CJ7" s="204" t="s">
        <v>253</v>
      </c>
      <c r="CK7" s="204" t="s">
        <v>253</v>
      </c>
      <c r="CL7" s="233" t="s">
        <v>251</v>
      </c>
      <c r="CM7" s="233" t="s">
        <v>252</v>
      </c>
      <c r="CN7" s="204" t="s">
        <v>253</v>
      </c>
      <c r="CO7" s="204" t="s">
        <v>253</v>
      </c>
      <c r="CP7" s="233" t="s">
        <v>251</v>
      </c>
      <c r="CQ7" s="233" t="s">
        <v>252</v>
      </c>
      <c r="CR7" s="204" t="s">
        <v>253</v>
      </c>
      <c r="CS7" s="204" t="s">
        <v>253</v>
      </c>
      <c r="CT7" s="233" t="s">
        <v>251</v>
      </c>
      <c r="CU7" s="233" t="s">
        <v>252</v>
      </c>
      <c r="CV7" s="204" t="s">
        <v>253</v>
      </c>
      <c r="CW7" s="204" t="s">
        <v>253</v>
      </c>
      <c r="CX7" s="233" t="s">
        <v>251</v>
      </c>
      <c r="CY7" s="233" t="s">
        <v>252</v>
      </c>
      <c r="CZ7" s="204" t="s">
        <v>253</v>
      </c>
      <c r="DA7" s="204" t="s">
        <v>253</v>
      </c>
      <c r="DB7" s="233" t="s">
        <v>251</v>
      </c>
      <c r="DC7" s="233" t="s">
        <v>252</v>
      </c>
      <c r="DD7" s="204" t="s">
        <v>253</v>
      </c>
      <c r="DE7" s="204" t="s">
        <v>253</v>
      </c>
      <c r="DF7" s="233" t="s">
        <v>251</v>
      </c>
      <c r="DG7" s="233" t="s">
        <v>252</v>
      </c>
      <c r="DH7" s="204" t="s">
        <v>253</v>
      </c>
      <c r="DI7" s="204" t="s">
        <v>253</v>
      </c>
      <c r="DJ7" s="233" t="s">
        <v>251</v>
      </c>
      <c r="DK7" s="233" t="s">
        <v>252</v>
      </c>
      <c r="DL7" s="204" t="s">
        <v>253</v>
      </c>
      <c r="DM7" s="204" t="s">
        <v>253</v>
      </c>
      <c r="DN7" s="233" t="s">
        <v>251</v>
      </c>
      <c r="DO7" s="233" t="s">
        <v>252</v>
      </c>
      <c r="DP7" s="204" t="s">
        <v>253</v>
      </c>
      <c r="DQ7" s="204" t="s">
        <v>253</v>
      </c>
      <c r="DR7" s="233" t="s">
        <v>251</v>
      </c>
      <c r="DS7" s="233" t="s">
        <v>252</v>
      </c>
      <c r="DT7" s="204" t="s">
        <v>253</v>
      </c>
      <c r="DU7" s="204" t="s">
        <v>253</v>
      </c>
      <c r="DV7" s="233" t="s">
        <v>251</v>
      </c>
      <c r="DW7" s="233" t="s">
        <v>252</v>
      </c>
      <c r="DX7" s="204" t="s">
        <v>253</v>
      </c>
      <c r="DY7" s="204" t="s">
        <v>253</v>
      </c>
      <c r="DZ7" s="233" t="s">
        <v>251</v>
      </c>
      <c r="EA7" s="233" t="s">
        <v>252</v>
      </c>
      <c r="EB7" s="204" t="s">
        <v>253</v>
      </c>
      <c r="EC7" s="204" t="s">
        <v>253</v>
      </c>
      <c r="ED7" s="233" t="s">
        <v>251</v>
      </c>
      <c r="EE7" s="233" t="s">
        <v>252</v>
      </c>
      <c r="EF7" s="204" t="s">
        <v>253</v>
      </c>
      <c r="EG7" s="204" t="s">
        <v>253</v>
      </c>
      <c r="EH7" s="233" t="s">
        <v>251</v>
      </c>
      <c r="EI7" s="233" t="s">
        <v>252</v>
      </c>
      <c r="EJ7" s="204" t="s">
        <v>253</v>
      </c>
      <c r="EK7" s="204" t="s">
        <v>253</v>
      </c>
      <c r="EL7" s="233" t="s">
        <v>251</v>
      </c>
      <c r="EM7" s="233" t="s">
        <v>252</v>
      </c>
      <c r="EN7" s="204" t="s">
        <v>253</v>
      </c>
      <c r="EO7" s="204" t="s">
        <v>253</v>
      </c>
      <c r="EP7" s="233" t="s">
        <v>251</v>
      </c>
      <c r="EQ7" s="233" t="s">
        <v>252</v>
      </c>
      <c r="ER7" s="204" t="s">
        <v>253</v>
      </c>
      <c r="ES7" s="204" t="s">
        <v>253</v>
      </c>
      <c r="ET7" s="233" t="s">
        <v>251</v>
      </c>
      <c r="EU7" s="233" t="s">
        <v>252</v>
      </c>
      <c r="EV7" s="204" t="s">
        <v>253</v>
      </c>
      <c r="EW7" s="204" t="s">
        <v>253</v>
      </c>
      <c r="EX7" s="233" t="s">
        <v>251</v>
      </c>
      <c r="EY7" s="233" t="s">
        <v>252</v>
      </c>
      <c r="EZ7" s="204" t="s">
        <v>253</v>
      </c>
      <c r="FA7" s="204" t="s">
        <v>253</v>
      </c>
      <c r="FB7" s="233" t="s">
        <v>251</v>
      </c>
      <c r="FC7" s="233" t="s">
        <v>252</v>
      </c>
      <c r="FD7" s="204" t="s">
        <v>253</v>
      </c>
      <c r="FE7" s="204" t="s">
        <v>253</v>
      </c>
      <c r="FF7" s="233" t="s">
        <v>251</v>
      </c>
      <c r="FG7" s="233" t="s">
        <v>252</v>
      </c>
      <c r="FH7" s="204" t="s">
        <v>253</v>
      </c>
      <c r="FI7" s="204" t="s">
        <v>253</v>
      </c>
      <c r="FJ7" s="233" t="s">
        <v>251</v>
      </c>
      <c r="FK7" s="233" t="s">
        <v>252</v>
      </c>
      <c r="FL7" s="204" t="s">
        <v>253</v>
      </c>
      <c r="FM7" s="204" t="s">
        <v>253</v>
      </c>
      <c r="FN7" s="233" t="s">
        <v>251</v>
      </c>
      <c r="FO7" s="233" t="s">
        <v>252</v>
      </c>
      <c r="FP7" s="204" t="s">
        <v>253</v>
      </c>
      <c r="FQ7" s="204" t="s">
        <v>253</v>
      </c>
      <c r="FR7" s="233" t="s">
        <v>251</v>
      </c>
      <c r="FS7" s="233" t="s">
        <v>252</v>
      </c>
      <c r="FT7" s="204" t="s">
        <v>253</v>
      </c>
      <c r="FU7" s="204" t="s">
        <v>253</v>
      </c>
      <c r="FV7" s="233" t="s">
        <v>251</v>
      </c>
      <c r="FW7" s="233" t="s">
        <v>252</v>
      </c>
      <c r="FX7" s="204" t="s">
        <v>253</v>
      </c>
      <c r="FY7" s="204" t="s">
        <v>253</v>
      </c>
    </row>
    <row r="8" spans="1:181" ht="15.75" customHeight="1">
      <c r="A8" s="214">
        <v>0</v>
      </c>
      <c r="B8" s="232"/>
      <c r="C8" s="232"/>
      <c r="D8" s="204"/>
      <c r="E8" s="204"/>
      <c r="F8" s="232"/>
      <c r="G8" s="232"/>
      <c r="H8" s="204"/>
      <c r="I8" s="204"/>
      <c r="J8" s="232"/>
      <c r="K8" s="232"/>
      <c r="L8" s="204"/>
      <c r="M8" s="204"/>
      <c r="N8" s="232"/>
      <c r="O8" s="232"/>
      <c r="P8" s="204"/>
      <c r="Q8" s="204"/>
      <c r="R8" s="232"/>
      <c r="S8" s="232"/>
      <c r="T8" s="204"/>
      <c r="U8" s="204"/>
      <c r="V8" s="232"/>
      <c r="W8" s="232"/>
      <c r="X8" s="204"/>
      <c r="Y8" s="204"/>
      <c r="Z8" s="232"/>
      <c r="AA8" s="232"/>
      <c r="AB8" s="204"/>
      <c r="AC8" s="204"/>
      <c r="AD8" s="232"/>
      <c r="AE8" s="232"/>
      <c r="AF8" s="204"/>
      <c r="AG8" s="204"/>
      <c r="AH8" s="232"/>
      <c r="AI8" s="232"/>
      <c r="AJ8" s="204"/>
      <c r="AK8" s="204"/>
      <c r="AL8" s="232"/>
      <c r="AM8" s="232"/>
      <c r="AN8" s="204"/>
      <c r="AO8" s="204"/>
      <c r="AP8" s="232"/>
      <c r="AQ8" s="232"/>
      <c r="AR8" s="204"/>
      <c r="AS8" s="204"/>
      <c r="AT8" s="232"/>
      <c r="AU8" s="232"/>
      <c r="AV8" s="204"/>
      <c r="AW8" s="204"/>
      <c r="AX8" s="232"/>
      <c r="AY8" s="232"/>
      <c r="AZ8" s="204"/>
      <c r="BA8" s="204"/>
      <c r="BB8" s="232"/>
      <c r="BC8" s="232"/>
      <c r="BD8" s="204"/>
      <c r="BE8" s="204"/>
      <c r="BF8" s="232"/>
      <c r="BG8" s="232"/>
      <c r="BH8" s="204"/>
      <c r="BI8" s="204"/>
      <c r="BJ8" s="232"/>
      <c r="BK8" s="232"/>
      <c r="BL8" s="204"/>
      <c r="BM8" s="204"/>
      <c r="BN8" s="232"/>
      <c r="BO8" s="232"/>
      <c r="BP8" s="204"/>
      <c r="BQ8" s="204"/>
      <c r="BR8" s="232"/>
      <c r="BS8" s="232"/>
      <c r="BT8" s="204"/>
      <c r="BU8" s="204"/>
      <c r="BV8" s="232"/>
      <c r="BW8" s="232"/>
      <c r="BX8" s="204"/>
      <c r="BY8" s="204"/>
      <c r="BZ8" s="232"/>
      <c r="CA8" s="232"/>
      <c r="CB8" s="204"/>
      <c r="CC8" s="204"/>
      <c r="CD8" s="232"/>
      <c r="CE8" s="232"/>
      <c r="CF8" s="204"/>
      <c r="CG8" s="204"/>
      <c r="CH8" s="232"/>
      <c r="CI8" s="232"/>
      <c r="CJ8" s="204"/>
      <c r="CK8" s="204"/>
      <c r="CL8" s="232"/>
      <c r="CM8" s="232"/>
      <c r="CN8" s="204"/>
      <c r="CO8" s="204"/>
      <c r="CP8" s="232"/>
      <c r="CQ8" s="232"/>
      <c r="CR8" s="204"/>
      <c r="CS8" s="204"/>
      <c r="CT8" s="232"/>
      <c r="CU8" s="232"/>
      <c r="CV8" s="204"/>
      <c r="CW8" s="204"/>
      <c r="CX8" s="232"/>
      <c r="CY8" s="232"/>
      <c r="CZ8" s="204"/>
      <c r="DA8" s="204"/>
      <c r="DB8" s="232"/>
      <c r="DC8" s="232"/>
      <c r="DD8" s="204"/>
      <c r="DE8" s="204"/>
      <c r="DF8" s="232"/>
      <c r="DG8" s="232"/>
      <c r="DH8" s="204"/>
      <c r="DI8" s="204"/>
      <c r="DJ8" s="232"/>
      <c r="DK8" s="232"/>
      <c r="DL8" s="204"/>
      <c r="DM8" s="204"/>
      <c r="DN8" s="232"/>
      <c r="DO8" s="232"/>
      <c r="DP8" s="204"/>
      <c r="DQ8" s="204"/>
      <c r="DR8" s="232"/>
      <c r="DS8" s="232"/>
      <c r="DT8" s="204"/>
      <c r="DU8" s="204"/>
      <c r="DV8" s="232"/>
      <c r="DW8" s="232"/>
      <c r="DX8" s="204"/>
      <c r="DY8" s="204"/>
      <c r="DZ8" s="232"/>
      <c r="EA8" s="232"/>
      <c r="EB8" s="204"/>
      <c r="EC8" s="204"/>
      <c r="ED8" s="232"/>
      <c r="EE8" s="232"/>
      <c r="EF8" s="204"/>
      <c r="EG8" s="204"/>
      <c r="EH8" s="232"/>
      <c r="EI8" s="232"/>
      <c r="EJ8" s="204"/>
      <c r="EK8" s="204"/>
      <c r="EL8" s="232"/>
      <c r="EM8" s="232"/>
      <c r="EN8" s="204"/>
      <c r="EO8" s="204"/>
      <c r="EP8" s="232"/>
      <c r="EQ8" s="232"/>
      <c r="ER8" s="204"/>
      <c r="ES8" s="204"/>
      <c r="ET8" s="232"/>
      <c r="EU8" s="232"/>
      <c r="EV8" s="204"/>
      <c r="EW8" s="204"/>
      <c r="EX8" s="232"/>
      <c r="EY8" s="232"/>
      <c r="EZ8" s="204"/>
      <c r="FA8" s="204"/>
      <c r="FB8" s="232"/>
      <c r="FC8" s="232"/>
      <c r="FD8" s="204"/>
      <c r="FE8" s="204"/>
      <c r="FF8" s="232"/>
      <c r="FG8" s="232"/>
      <c r="FH8" s="204"/>
      <c r="FI8" s="204"/>
      <c r="FJ8" s="232"/>
      <c r="FK8" s="232"/>
      <c r="FL8" s="204"/>
      <c r="FM8" s="204"/>
      <c r="FN8" s="232"/>
      <c r="FO8" s="232"/>
      <c r="FP8" s="204"/>
      <c r="FQ8" s="204"/>
      <c r="FR8" s="232"/>
      <c r="FS8" s="232"/>
      <c r="FT8" s="204"/>
      <c r="FU8" s="204"/>
      <c r="FV8" s="232"/>
      <c r="FW8" s="232"/>
      <c r="FX8" s="204"/>
      <c r="FY8" s="204"/>
    </row>
    <row r="9" spans="1:181" ht="19.5" customHeight="1">
      <c r="A9" s="214">
        <v>1</v>
      </c>
      <c r="B9" s="214"/>
      <c r="C9" s="21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</row>
    <row r="10" spans="1:181" ht="19.5" customHeight="1">
      <c r="A10" s="215">
        <v>2</v>
      </c>
      <c r="B10" s="215"/>
      <c r="C10" s="21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  <c r="FH10" s="205"/>
      <c r="FI10" s="205"/>
      <c r="FJ10" s="205"/>
      <c r="FK10" s="205"/>
      <c r="FL10" s="205"/>
      <c r="FM10" s="205"/>
      <c r="FN10" s="205"/>
      <c r="FO10" s="205"/>
      <c r="FP10" s="205"/>
      <c r="FQ10" s="205"/>
      <c r="FR10" s="205"/>
      <c r="FS10" s="205"/>
      <c r="FT10" s="205"/>
      <c r="FU10" s="205"/>
      <c r="FV10" s="205"/>
      <c r="FW10" s="205"/>
      <c r="FX10" s="205"/>
      <c r="FY10" s="205"/>
    </row>
    <row r="11" spans="1:181" ht="19.5" customHeight="1">
      <c r="A11" s="215">
        <v>3</v>
      </c>
      <c r="B11" s="215"/>
      <c r="C11" s="21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</row>
    <row r="12" spans="1:181" ht="19.5" customHeight="1">
      <c r="A12" s="215">
        <v>4</v>
      </c>
      <c r="B12" s="215"/>
      <c r="C12" s="21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</row>
    <row r="13" spans="1:181" ht="19.5" customHeight="1">
      <c r="A13" s="215">
        <v>5</v>
      </c>
      <c r="B13" s="215"/>
      <c r="C13" s="21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</row>
    <row r="14" spans="1:181" ht="19.5" customHeight="1">
      <c r="A14" s="215">
        <v>6</v>
      </c>
      <c r="B14" s="215"/>
      <c r="C14" s="21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</row>
    <row r="15" spans="1:181" ht="19.5" customHeight="1">
      <c r="A15" s="215">
        <v>7</v>
      </c>
      <c r="B15" s="215"/>
      <c r="C15" s="21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</row>
    <row r="16" spans="1:181" ht="19.5" customHeight="1">
      <c r="A16" s="215">
        <v>8</v>
      </c>
      <c r="B16" s="215"/>
      <c r="C16" s="21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  <c r="FW16" s="205"/>
      <c r="FX16" s="205"/>
      <c r="FY16" s="205"/>
    </row>
    <row r="17" spans="1:181" ht="19.5" customHeight="1">
      <c r="A17" s="215">
        <v>9</v>
      </c>
      <c r="B17" s="215"/>
      <c r="C17" s="21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205"/>
      <c r="FM17" s="205"/>
      <c r="FN17" s="205"/>
      <c r="FO17" s="205"/>
      <c r="FP17" s="205"/>
      <c r="FQ17" s="205"/>
      <c r="FR17" s="205"/>
      <c r="FS17" s="205"/>
      <c r="FT17" s="205"/>
      <c r="FU17" s="205"/>
      <c r="FV17" s="205"/>
      <c r="FW17" s="205"/>
      <c r="FX17" s="205"/>
      <c r="FY17" s="205"/>
    </row>
    <row r="18" spans="1:181" ht="19.5" customHeight="1">
      <c r="A18" s="215">
        <v>10</v>
      </c>
      <c r="B18" s="215"/>
      <c r="C18" s="21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5"/>
      <c r="FF18" s="205"/>
      <c r="FG18" s="205"/>
      <c r="FH18" s="205"/>
      <c r="FI18" s="205"/>
      <c r="FJ18" s="205"/>
      <c r="FK18" s="205"/>
      <c r="FL18" s="205"/>
      <c r="FM18" s="205"/>
      <c r="FN18" s="205"/>
      <c r="FO18" s="205"/>
      <c r="FP18" s="205"/>
      <c r="FQ18" s="205"/>
      <c r="FR18" s="205"/>
      <c r="FS18" s="205"/>
      <c r="FT18" s="205"/>
      <c r="FU18" s="205"/>
      <c r="FV18" s="205"/>
      <c r="FW18" s="205"/>
      <c r="FX18" s="205"/>
      <c r="FY18" s="205"/>
    </row>
    <row r="19" spans="1:181" ht="19.5" customHeight="1">
      <c r="A19" s="215">
        <v>11</v>
      </c>
      <c r="B19" s="215"/>
      <c r="C19" s="21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  <c r="FJ19" s="205"/>
      <c r="FK19" s="205"/>
      <c r="FL19" s="205"/>
      <c r="FM19" s="205"/>
      <c r="FN19" s="205"/>
      <c r="FO19" s="205"/>
      <c r="FP19" s="205"/>
      <c r="FQ19" s="205"/>
      <c r="FR19" s="205"/>
      <c r="FS19" s="205"/>
      <c r="FT19" s="205"/>
      <c r="FU19" s="205"/>
      <c r="FV19" s="205"/>
      <c r="FW19" s="205"/>
      <c r="FX19" s="205"/>
      <c r="FY19" s="205"/>
    </row>
    <row r="20" spans="1:181" ht="19.5" customHeight="1">
      <c r="A20" s="215">
        <v>12</v>
      </c>
      <c r="B20" s="215"/>
      <c r="C20" s="21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5"/>
      <c r="ES20" s="205"/>
      <c r="ET20" s="205"/>
      <c r="EU20" s="205"/>
      <c r="EV20" s="205"/>
      <c r="EW20" s="205"/>
      <c r="EX20" s="205"/>
      <c r="EY20" s="205"/>
      <c r="EZ20" s="205"/>
      <c r="FA20" s="205"/>
      <c r="FB20" s="205"/>
      <c r="FC20" s="205"/>
      <c r="FD20" s="205"/>
      <c r="FE20" s="205"/>
      <c r="FF20" s="205"/>
      <c r="FG20" s="205"/>
      <c r="FH20" s="205"/>
      <c r="FI20" s="205"/>
      <c r="FJ20" s="205"/>
      <c r="FK20" s="205"/>
      <c r="FL20" s="205"/>
      <c r="FM20" s="205"/>
      <c r="FN20" s="205"/>
      <c r="FO20" s="205"/>
      <c r="FP20" s="205"/>
      <c r="FQ20" s="205"/>
      <c r="FR20" s="205"/>
      <c r="FS20" s="205"/>
      <c r="FT20" s="205"/>
      <c r="FU20" s="205"/>
      <c r="FV20" s="205"/>
      <c r="FW20" s="205"/>
      <c r="FX20" s="205"/>
      <c r="FY20" s="205"/>
    </row>
    <row r="21" spans="1:181" ht="19.5" customHeight="1">
      <c r="A21" s="215">
        <v>13</v>
      </c>
      <c r="B21" s="215"/>
      <c r="C21" s="21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5"/>
      <c r="EW21" s="205"/>
      <c r="EX21" s="205"/>
      <c r="EY21" s="205"/>
      <c r="EZ21" s="205"/>
      <c r="FA21" s="205"/>
      <c r="FB21" s="205"/>
      <c r="FC21" s="205"/>
      <c r="FD21" s="205"/>
      <c r="FE21" s="205"/>
      <c r="FF21" s="205"/>
      <c r="FG21" s="205"/>
      <c r="FH21" s="205"/>
      <c r="FI21" s="205"/>
      <c r="FJ21" s="205"/>
      <c r="FK21" s="205"/>
      <c r="FL21" s="205"/>
      <c r="FM21" s="205"/>
      <c r="FN21" s="205"/>
      <c r="FO21" s="205"/>
      <c r="FP21" s="205"/>
      <c r="FQ21" s="205"/>
      <c r="FR21" s="205"/>
      <c r="FS21" s="205"/>
      <c r="FT21" s="205"/>
      <c r="FU21" s="205"/>
      <c r="FV21" s="205"/>
      <c r="FW21" s="205"/>
      <c r="FX21" s="205"/>
      <c r="FY21" s="205"/>
    </row>
    <row r="22" spans="1:181" ht="19.5" customHeight="1">
      <c r="A22" s="215">
        <v>14</v>
      </c>
      <c r="B22" s="215"/>
      <c r="C22" s="21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J22" s="205"/>
      <c r="EK22" s="205"/>
      <c r="EL22" s="205"/>
      <c r="EM22" s="205"/>
      <c r="EN22" s="205"/>
      <c r="EO22" s="205"/>
      <c r="EP22" s="205"/>
      <c r="EQ22" s="205"/>
      <c r="ER22" s="205"/>
      <c r="ES22" s="205"/>
      <c r="ET22" s="205"/>
      <c r="EU22" s="205"/>
      <c r="EV22" s="205"/>
      <c r="EW22" s="205"/>
      <c r="EX22" s="205"/>
      <c r="EY22" s="205"/>
      <c r="EZ22" s="205"/>
      <c r="FA22" s="205"/>
      <c r="FB22" s="205"/>
      <c r="FC22" s="205"/>
      <c r="FD22" s="205"/>
      <c r="FE22" s="205"/>
      <c r="FF22" s="205"/>
      <c r="FG22" s="205"/>
      <c r="FH22" s="205"/>
      <c r="FI22" s="205"/>
      <c r="FJ22" s="205"/>
      <c r="FK22" s="205"/>
      <c r="FL22" s="205"/>
      <c r="FM22" s="205"/>
      <c r="FN22" s="205"/>
      <c r="FO22" s="205"/>
      <c r="FP22" s="205"/>
      <c r="FQ22" s="205"/>
      <c r="FR22" s="205"/>
      <c r="FS22" s="205"/>
      <c r="FT22" s="205"/>
      <c r="FU22" s="205"/>
      <c r="FV22" s="205"/>
      <c r="FW22" s="205"/>
      <c r="FX22" s="205"/>
      <c r="FY22" s="205"/>
    </row>
    <row r="23" spans="1:181" ht="19.5" customHeight="1">
      <c r="A23" s="215">
        <v>15</v>
      </c>
      <c r="B23" s="215"/>
      <c r="C23" s="21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05"/>
      <c r="DW23" s="205"/>
      <c r="DX23" s="205"/>
      <c r="DY23" s="205"/>
      <c r="DZ23" s="205"/>
      <c r="EA23" s="205"/>
      <c r="EB23" s="205"/>
      <c r="EC23" s="205"/>
      <c r="ED23" s="205"/>
      <c r="EE23" s="205"/>
      <c r="EF23" s="205"/>
      <c r="EG23" s="205"/>
      <c r="EH23" s="205"/>
      <c r="EI23" s="205"/>
      <c r="EJ23" s="205"/>
      <c r="EK23" s="205"/>
      <c r="EL23" s="205"/>
      <c r="EM23" s="205"/>
      <c r="EN23" s="205"/>
      <c r="EO23" s="205"/>
      <c r="EP23" s="205"/>
      <c r="EQ23" s="205"/>
      <c r="ER23" s="205"/>
      <c r="ES23" s="205"/>
      <c r="ET23" s="205"/>
      <c r="EU23" s="205"/>
      <c r="EV23" s="205"/>
      <c r="EW23" s="205"/>
      <c r="EX23" s="205"/>
      <c r="EY23" s="205"/>
      <c r="EZ23" s="205"/>
      <c r="FA23" s="205"/>
      <c r="FB23" s="205"/>
      <c r="FC23" s="205"/>
      <c r="FD23" s="205"/>
      <c r="FE23" s="205"/>
      <c r="FF23" s="205"/>
      <c r="FG23" s="205"/>
      <c r="FH23" s="205"/>
      <c r="FI23" s="205"/>
      <c r="FJ23" s="205"/>
      <c r="FK23" s="205"/>
      <c r="FL23" s="205"/>
      <c r="FM23" s="205"/>
      <c r="FN23" s="205"/>
      <c r="FO23" s="205"/>
      <c r="FP23" s="205"/>
      <c r="FQ23" s="205"/>
      <c r="FR23" s="205"/>
      <c r="FS23" s="205"/>
      <c r="FT23" s="205"/>
      <c r="FU23" s="205"/>
      <c r="FV23" s="205"/>
      <c r="FW23" s="205"/>
      <c r="FX23" s="205"/>
      <c r="FY23" s="205"/>
    </row>
    <row r="24" spans="1:181" ht="19.5" customHeight="1">
      <c r="A24" s="215">
        <v>16</v>
      </c>
      <c r="B24" s="215"/>
      <c r="C24" s="21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5"/>
      <c r="FE24" s="205"/>
      <c r="FF24" s="205"/>
      <c r="FG24" s="205"/>
      <c r="FH24" s="205"/>
      <c r="FI24" s="205"/>
      <c r="FJ24" s="205"/>
      <c r="FK24" s="205"/>
      <c r="FL24" s="205"/>
      <c r="FM24" s="205"/>
      <c r="FN24" s="205"/>
      <c r="FO24" s="205"/>
      <c r="FP24" s="205"/>
      <c r="FQ24" s="205"/>
      <c r="FR24" s="205"/>
      <c r="FS24" s="205"/>
      <c r="FT24" s="205"/>
      <c r="FU24" s="205"/>
      <c r="FV24" s="205"/>
      <c r="FW24" s="205"/>
      <c r="FX24" s="205"/>
      <c r="FY24" s="205"/>
    </row>
    <row r="25" spans="1:181" ht="19.5" customHeight="1">
      <c r="A25" s="215">
        <v>17</v>
      </c>
      <c r="B25" s="215"/>
      <c r="C25" s="21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05"/>
      <c r="DW25" s="205"/>
      <c r="DX25" s="205"/>
      <c r="DY25" s="205"/>
      <c r="DZ25" s="205"/>
      <c r="EA25" s="205"/>
      <c r="EB25" s="205"/>
      <c r="EC25" s="205"/>
      <c r="ED25" s="205"/>
      <c r="EE25" s="205"/>
      <c r="EF25" s="205"/>
      <c r="EG25" s="205"/>
      <c r="EH25" s="205"/>
      <c r="EI25" s="205"/>
      <c r="EJ25" s="205"/>
      <c r="EK25" s="205"/>
      <c r="EL25" s="205"/>
      <c r="EM25" s="205"/>
      <c r="EN25" s="205"/>
      <c r="EO25" s="205"/>
      <c r="EP25" s="205"/>
      <c r="EQ25" s="205"/>
      <c r="ER25" s="205"/>
      <c r="ES25" s="205"/>
      <c r="ET25" s="205"/>
      <c r="EU25" s="205"/>
      <c r="EV25" s="205"/>
      <c r="EW25" s="205"/>
      <c r="EX25" s="205"/>
      <c r="EY25" s="205"/>
      <c r="EZ25" s="205"/>
      <c r="FA25" s="205"/>
      <c r="FB25" s="205"/>
      <c r="FC25" s="205"/>
      <c r="FD25" s="205"/>
      <c r="FE25" s="205"/>
      <c r="FF25" s="205"/>
      <c r="FG25" s="205"/>
      <c r="FH25" s="205"/>
      <c r="FI25" s="205"/>
      <c r="FJ25" s="205"/>
      <c r="FK25" s="205"/>
      <c r="FL25" s="205"/>
      <c r="FM25" s="205"/>
      <c r="FN25" s="205"/>
      <c r="FO25" s="205"/>
      <c r="FP25" s="205"/>
      <c r="FQ25" s="205"/>
      <c r="FR25" s="205"/>
      <c r="FS25" s="205"/>
      <c r="FT25" s="205"/>
      <c r="FU25" s="205"/>
      <c r="FV25" s="205"/>
      <c r="FW25" s="205"/>
      <c r="FX25" s="205"/>
      <c r="FY25" s="205"/>
    </row>
    <row r="26" spans="1:181" ht="19.5" customHeight="1">
      <c r="A26" s="215">
        <v>18</v>
      </c>
      <c r="B26" s="215"/>
      <c r="C26" s="21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/>
      <c r="DZ26" s="205"/>
      <c r="EA26" s="205"/>
      <c r="EB26" s="205"/>
      <c r="EC26" s="205"/>
      <c r="ED26" s="205"/>
      <c r="EE26" s="205"/>
      <c r="EF26" s="205"/>
      <c r="EG26" s="205"/>
      <c r="EH26" s="205"/>
      <c r="EI26" s="205"/>
      <c r="EJ26" s="205"/>
      <c r="EK26" s="205"/>
      <c r="EL26" s="205"/>
      <c r="EM26" s="205"/>
      <c r="EN26" s="205"/>
      <c r="EO26" s="205"/>
      <c r="EP26" s="205"/>
      <c r="EQ26" s="205"/>
      <c r="ER26" s="205"/>
      <c r="ES26" s="205"/>
      <c r="ET26" s="205"/>
      <c r="EU26" s="205"/>
      <c r="EV26" s="205"/>
      <c r="EW26" s="205"/>
      <c r="EX26" s="205"/>
      <c r="EY26" s="205"/>
      <c r="EZ26" s="205"/>
      <c r="FA26" s="205"/>
      <c r="FB26" s="205"/>
      <c r="FC26" s="205"/>
      <c r="FD26" s="205"/>
      <c r="FE26" s="205"/>
      <c r="FF26" s="205"/>
      <c r="FG26" s="205"/>
      <c r="FH26" s="205"/>
      <c r="FI26" s="205"/>
      <c r="FJ26" s="205"/>
      <c r="FK26" s="205"/>
      <c r="FL26" s="205"/>
      <c r="FM26" s="205"/>
      <c r="FN26" s="205"/>
      <c r="FO26" s="205"/>
      <c r="FP26" s="205"/>
      <c r="FQ26" s="205"/>
      <c r="FR26" s="205"/>
      <c r="FS26" s="205"/>
      <c r="FT26" s="205"/>
      <c r="FU26" s="205"/>
      <c r="FV26" s="205"/>
      <c r="FW26" s="205"/>
      <c r="FX26" s="205"/>
      <c r="FY26" s="205"/>
    </row>
    <row r="27" spans="1:181" ht="19.5" customHeight="1">
      <c r="A27" s="215">
        <v>19</v>
      </c>
      <c r="B27" s="215"/>
      <c r="C27" s="21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5"/>
      <c r="EL27" s="205"/>
      <c r="EM27" s="205"/>
      <c r="EN27" s="205"/>
      <c r="EO27" s="205"/>
      <c r="EP27" s="205"/>
      <c r="EQ27" s="205"/>
      <c r="ER27" s="205"/>
      <c r="ES27" s="205"/>
      <c r="ET27" s="205"/>
      <c r="EU27" s="205"/>
      <c r="EV27" s="205"/>
      <c r="EW27" s="205"/>
      <c r="EX27" s="205"/>
      <c r="EY27" s="205"/>
      <c r="EZ27" s="205"/>
      <c r="FA27" s="205"/>
      <c r="FB27" s="205"/>
      <c r="FC27" s="205"/>
      <c r="FD27" s="205"/>
      <c r="FE27" s="205"/>
      <c r="FF27" s="205"/>
      <c r="FG27" s="205"/>
      <c r="FH27" s="205"/>
      <c r="FI27" s="205"/>
      <c r="FJ27" s="205"/>
      <c r="FK27" s="205"/>
      <c r="FL27" s="205"/>
      <c r="FM27" s="205"/>
      <c r="FN27" s="205"/>
      <c r="FO27" s="205"/>
      <c r="FP27" s="205"/>
      <c r="FQ27" s="205"/>
      <c r="FR27" s="205"/>
      <c r="FS27" s="205"/>
      <c r="FT27" s="205"/>
      <c r="FU27" s="205"/>
      <c r="FV27" s="205"/>
      <c r="FW27" s="205"/>
      <c r="FX27" s="205"/>
      <c r="FY27" s="205"/>
    </row>
    <row r="28" spans="1:181" ht="19.5" customHeight="1">
      <c r="A28" s="215">
        <v>20</v>
      </c>
      <c r="B28" s="215"/>
      <c r="C28" s="21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5"/>
      <c r="EW28" s="205"/>
      <c r="EX28" s="205"/>
      <c r="EY28" s="205"/>
      <c r="EZ28" s="205"/>
      <c r="FA28" s="205"/>
      <c r="FB28" s="205"/>
      <c r="FC28" s="205"/>
      <c r="FD28" s="205"/>
      <c r="FE28" s="205"/>
      <c r="FF28" s="205"/>
      <c r="FG28" s="205"/>
      <c r="FH28" s="205"/>
      <c r="FI28" s="205"/>
      <c r="FJ28" s="205"/>
      <c r="FK28" s="205"/>
      <c r="FL28" s="205"/>
      <c r="FM28" s="205"/>
      <c r="FN28" s="205"/>
      <c r="FO28" s="205"/>
      <c r="FP28" s="205"/>
      <c r="FQ28" s="205"/>
      <c r="FR28" s="205"/>
      <c r="FS28" s="205"/>
      <c r="FT28" s="205"/>
      <c r="FU28" s="205"/>
      <c r="FV28" s="205"/>
      <c r="FW28" s="205"/>
      <c r="FX28" s="205"/>
      <c r="FY28" s="205"/>
    </row>
    <row r="29" spans="1:181" ht="19.5" customHeight="1">
      <c r="A29" s="215">
        <v>21</v>
      </c>
      <c r="B29" s="215"/>
      <c r="C29" s="21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5"/>
      <c r="EM29" s="205"/>
      <c r="EN29" s="205"/>
      <c r="EO29" s="205"/>
      <c r="EP29" s="205"/>
      <c r="EQ29" s="205"/>
      <c r="ER29" s="205"/>
      <c r="ES29" s="205"/>
      <c r="ET29" s="205"/>
      <c r="EU29" s="205"/>
      <c r="EV29" s="205"/>
      <c r="EW29" s="205"/>
      <c r="EX29" s="205"/>
      <c r="EY29" s="205"/>
      <c r="EZ29" s="205"/>
      <c r="FA29" s="205"/>
      <c r="FB29" s="205"/>
      <c r="FC29" s="205"/>
      <c r="FD29" s="205"/>
      <c r="FE29" s="205"/>
      <c r="FF29" s="205"/>
      <c r="FG29" s="205"/>
      <c r="FH29" s="205"/>
      <c r="FI29" s="205"/>
      <c r="FJ29" s="205"/>
      <c r="FK29" s="205"/>
      <c r="FL29" s="205"/>
      <c r="FM29" s="205"/>
      <c r="FN29" s="205"/>
      <c r="FO29" s="205"/>
      <c r="FP29" s="205"/>
      <c r="FQ29" s="205"/>
      <c r="FR29" s="205"/>
      <c r="FS29" s="205"/>
      <c r="FT29" s="205"/>
      <c r="FU29" s="205"/>
      <c r="FV29" s="205"/>
      <c r="FW29" s="205"/>
      <c r="FX29" s="205"/>
      <c r="FY29" s="205"/>
    </row>
    <row r="30" spans="1:181" ht="19.5" customHeight="1">
      <c r="A30" s="215">
        <v>22</v>
      </c>
      <c r="B30" s="215"/>
      <c r="C30" s="21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205"/>
      <c r="EG30" s="205"/>
      <c r="EH30" s="205"/>
      <c r="EI30" s="205"/>
      <c r="EJ30" s="205"/>
      <c r="EK30" s="205"/>
      <c r="EL30" s="205"/>
      <c r="EM30" s="205"/>
      <c r="EN30" s="205"/>
      <c r="EO30" s="205"/>
      <c r="EP30" s="205"/>
      <c r="EQ30" s="205"/>
      <c r="ER30" s="205"/>
      <c r="ES30" s="205"/>
      <c r="ET30" s="205"/>
      <c r="EU30" s="205"/>
      <c r="EV30" s="205"/>
      <c r="EW30" s="205"/>
      <c r="EX30" s="205"/>
      <c r="EY30" s="205"/>
      <c r="EZ30" s="205"/>
      <c r="FA30" s="205"/>
      <c r="FB30" s="205"/>
      <c r="FC30" s="205"/>
      <c r="FD30" s="205"/>
      <c r="FE30" s="205"/>
      <c r="FF30" s="205"/>
      <c r="FG30" s="205"/>
      <c r="FH30" s="205"/>
      <c r="FI30" s="205"/>
      <c r="FJ30" s="205"/>
      <c r="FK30" s="205"/>
      <c r="FL30" s="205"/>
      <c r="FM30" s="205"/>
      <c r="FN30" s="205"/>
      <c r="FO30" s="205"/>
      <c r="FP30" s="205"/>
      <c r="FQ30" s="205"/>
      <c r="FR30" s="205"/>
      <c r="FS30" s="205"/>
      <c r="FT30" s="205"/>
      <c r="FU30" s="205"/>
      <c r="FV30" s="205"/>
      <c r="FW30" s="205"/>
      <c r="FX30" s="205"/>
      <c r="FY30" s="205"/>
    </row>
    <row r="31" spans="1:181" ht="19.5" customHeight="1">
      <c r="A31" s="215">
        <v>23</v>
      </c>
      <c r="B31" s="215"/>
      <c r="C31" s="21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5"/>
      <c r="EF31" s="205"/>
      <c r="EG31" s="205"/>
      <c r="EH31" s="205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5"/>
      <c r="ET31" s="205"/>
      <c r="EU31" s="205"/>
      <c r="EV31" s="205"/>
      <c r="EW31" s="205"/>
      <c r="EX31" s="205"/>
      <c r="EY31" s="205"/>
      <c r="EZ31" s="205"/>
      <c r="FA31" s="205"/>
      <c r="FB31" s="205"/>
      <c r="FC31" s="205"/>
      <c r="FD31" s="205"/>
      <c r="FE31" s="205"/>
      <c r="FF31" s="205"/>
      <c r="FG31" s="205"/>
      <c r="FH31" s="205"/>
      <c r="FI31" s="205"/>
      <c r="FJ31" s="205"/>
      <c r="FK31" s="205"/>
      <c r="FL31" s="205"/>
      <c r="FM31" s="205"/>
      <c r="FN31" s="205"/>
      <c r="FO31" s="205"/>
      <c r="FP31" s="205"/>
      <c r="FQ31" s="205"/>
      <c r="FR31" s="205"/>
      <c r="FS31" s="205"/>
      <c r="FT31" s="205"/>
      <c r="FU31" s="205"/>
      <c r="FV31" s="205"/>
      <c r="FW31" s="205"/>
      <c r="FX31" s="205"/>
      <c r="FY31" s="205"/>
    </row>
    <row r="32" spans="1:181" ht="19.5" customHeight="1">
      <c r="A32" s="215">
        <v>24</v>
      </c>
      <c r="B32" s="215"/>
      <c r="C32" s="21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205"/>
      <c r="EV32" s="205"/>
      <c r="EW32" s="205"/>
      <c r="EX32" s="205"/>
      <c r="EY32" s="205"/>
      <c r="EZ32" s="205"/>
      <c r="FA32" s="205"/>
      <c r="FB32" s="205"/>
      <c r="FC32" s="205"/>
      <c r="FD32" s="205"/>
      <c r="FE32" s="205"/>
      <c r="FF32" s="205"/>
      <c r="FG32" s="205"/>
      <c r="FH32" s="205"/>
      <c r="FI32" s="205"/>
      <c r="FJ32" s="205"/>
      <c r="FK32" s="205"/>
      <c r="FL32" s="205"/>
      <c r="FM32" s="205"/>
      <c r="FN32" s="205"/>
      <c r="FO32" s="205"/>
      <c r="FP32" s="205"/>
      <c r="FQ32" s="205"/>
      <c r="FR32" s="205"/>
      <c r="FS32" s="205"/>
      <c r="FT32" s="205"/>
      <c r="FU32" s="205"/>
      <c r="FV32" s="205"/>
      <c r="FW32" s="205"/>
      <c r="FX32" s="205"/>
      <c r="FY32" s="205"/>
    </row>
    <row r="33" spans="1:181" ht="19.5" customHeight="1">
      <c r="A33" s="206" t="s">
        <v>131</v>
      </c>
      <c r="B33" s="206"/>
      <c r="C33" s="206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205"/>
      <c r="EM33" s="205"/>
      <c r="EN33" s="205"/>
      <c r="EO33" s="205"/>
      <c r="EP33" s="205"/>
      <c r="EQ33" s="205"/>
      <c r="ER33" s="205"/>
      <c r="ES33" s="205"/>
      <c r="ET33" s="205"/>
      <c r="EU33" s="205"/>
      <c r="EV33" s="205"/>
      <c r="EW33" s="205"/>
      <c r="EX33" s="205"/>
      <c r="EY33" s="205"/>
      <c r="EZ33" s="205"/>
      <c r="FA33" s="205"/>
      <c r="FB33" s="205"/>
      <c r="FC33" s="205"/>
      <c r="FD33" s="205"/>
      <c r="FE33" s="205"/>
      <c r="FF33" s="205"/>
      <c r="FG33" s="205"/>
      <c r="FH33" s="205"/>
      <c r="FI33" s="205"/>
      <c r="FJ33" s="205"/>
      <c r="FK33" s="205"/>
      <c r="FL33" s="205"/>
      <c r="FM33" s="205"/>
      <c r="FN33" s="205"/>
      <c r="FO33" s="205"/>
      <c r="FP33" s="205"/>
      <c r="FQ33" s="205"/>
      <c r="FR33" s="205"/>
      <c r="FS33" s="205"/>
      <c r="FT33" s="205"/>
      <c r="FU33" s="205"/>
      <c r="FV33" s="205"/>
      <c r="FW33" s="205"/>
      <c r="FX33" s="205"/>
      <c r="FY33" s="205"/>
    </row>
    <row r="35" spans="1:23" ht="12.75">
      <c r="A35" s="533"/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3"/>
      <c r="U35" s="533"/>
      <c r="V35" s="213"/>
      <c r="W35" s="213"/>
    </row>
    <row r="36" spans="5:7" ht="15">
      <c r="E36" s="207" t="s">
        <v>254</v>
      </c>
      <c r="F36" s="207"/>
      <c r="G36" s="207"/>
    </row>
  </sheetData>
  <sheetProtection/>
  <mergeCells count="230">
    <mergeCell ref="FN6:FO6"/>
    <mergeCell ref="FR6:FS6"/>
    <mergeCell ref="FV6:FW6"/>
    <mergeCell ref="EX6:EY6"/>
    <mergeCell ref="FB6:FC6"/>
    <mergeCell ref="FF6:FG6"/>
    <mergeCell ref="FJ6:FK6"/>
    <mergeCell ref="EH6:EI6"/>
    <mergeCell ref="EL6:EM6"/>
    <mergeCell ref="EP6:EQ6"/>
    <mergeCell ref="ET6:EU6"/>
    <mergeCell ref="DJ6:DK6"/>
    <mergeCell ref="DR6:DS6"/>
    <mergeCell ref="DV6:DW6"/>
    <mergeCell ref="DZ6:EA6"/>
    <mergeCell ref="DN6:DO6"/>
    <mergeCell ref="CT6:CU6"/>
    <mergeCell ref="CX6:CY6"/>
    <mergeCell ref="DB6:DC6"/>
    <mergeCell ref="DF6:DG6"/>
    <mergeCell ref="CD6:CE6"/>
    <mergeCell ref="CH6:CI6"/>
    <mergeCell ref="CL6:CM6"/>
    <mergeCell ref="CP6:CQ6"/>
    <mergeCell ref="BN6:BO6"/>
    <mergeCell ref="BR6:BS6"/>
    <mergeCell ref="BV6:BW6"/>
    <mergeCell ref="BZ6:CA6"/>
    <mergeCell ref="AX6:AY6"/>
    <mergeCell ref="BB6:BC6"/>
    <mergeCell ref="BF6:BG6"/>
    <mergeCell ref="BJ6:BK6"/>
    <mergeCell ref="AH6:AI6"/>
    <mergeCell ref="AL6:AM6"/>
    <mergeCell ref="AP6:AQ6"/>
    <mergeCell ref="AT6:AU6"/>
    <mergeCell ref="R6:S6"/>
    <mergeCell ref="V6:W6"/>
    <mergeCell ref="Z6:AA6"/>
    <mergeCell ref="AD6:AE6"/>
    <mergeCell ref="FR4:FS4"/>
    <mergeCell ref="FR5:FS5"/>
    <mergeCell ref="FV4:FW4"/>
    <mergeCell ref="FV5:FW5"/>
    <mergeCell ref="FT4:FU4"/>
    <mergeCell ref="FJ4:FK4"/>
    <mergeCell ref="FJ5:FK5"/>
    <mergeCell ref="FN4:FO4"/>
    <mergeCell ref="FN5:FO5"/>
    <mergeCell ref="FB4:FC4"/>
    <mergeCell ref="FB5:FC5"/>
    <mergeCell ref="FF4:FG4"/>
    <mergeCell ref="FF5:FG5"/>
    <mergeCell ref="ET4:EU4"/>
    <mergeCell ref="ET5:EU5"/>
    <mergeCell ref="EX4:EY4"/>
    <mergeCell ref="EX5:EY5"/>
    <mergeCell ref="EH5:EI5"/>
    <mergeCell ref="EL4:EM4"/>
    <mergeCell ref="EL5:EM5"/>
    <mergeCell ref="EP4:EQ4"/>
    <mergeCell ref="EP5:EQ5"/>
    <mergeCell ref="EN5:EO5"/>
    <mergeCell ref="ED6:EE6"/>
    <mergeCell ref="ED4:EE4"/>
    <mergeCell ref="ED5:EE5"/>
    <mergeCell ref="DR4:DS4"/>
    <mergeCell ref="DR5:DS5"/>
    <mergeCell ref="DV4:DW4"/>
    <mergeCell ref="DV5:DW5"/>
    <mergeCell ref="DX4:DY4"/>
    <mergeCell ref="EB4:EC4"/>
    <mergeCell ref="DT5:DU5"/>
    <mergeCell ref="DN4:DO4"/>
    <mergeCell ref="DN5:DO5"/>
    <mergeCell ref="DF4:DG4"/>
    <mergeCell ref="DF5:DG5"/>
    <mergeCell ref="DJ4:DK4"/>
    <mergeCell ref="DJ5:DK5"/>
    <mergeCell ref="CT5:CU5"/>
    <mergeCell ref="CX4:CY4"/>
    <mergeCell ref="CX5:CY5"/>
    <mergeCell ref="DB4:DC4"/>
    <mergeCell ref="DB5:DC5"/>
    <mergeCell ref="CL4:CM4"/>
    <mergeCell ref="CL5:CM5"/>
    <mergeCell ref="CP4:CQ4"/>
    <mergeCell ref="CP5:CQ5"/>
    <mergeCell ref="CD4:CE4"/>
    <mergeCell ref="CD5:CE5"/>
    <mergeCell ref="CH4:CI4"/>
    <mergeCell ref="CH5:CI5"/>
    <mergeCell ref="BV4:BW4"/>
    <mergeCell ref="BV5:BW5"/>
    <mergeCell ref="BZ4:CA4"/>
    <mergeCell ref="BZ5:CA5"/>
    <mergeCell ref="BX5:BY5"/>
    <mergeCell ref="BN4:BO4"/>
    <mergeCell ref="BN5:BO5"/>
    <mergeCell ref="BR4:BS4"/>
    <mergeCell ref="BR5:BS5"/>
    <mergeCell ref="BF4:BG4"/>
    <mergeCell ref="BF5:BG5"/>
    <mergeCell ref="BJ4:BK4"/>
    <mergeCell ref="BJ5:BK5"/>
    <mergeCell ref="AX4:AY4"/>
    <mergeCell ref="AX5:AY5"/>
    <mergeCell ref="BB4:BC4"/>
    <mergeCell ref="BB5:BC5"/>
    <mergeCell ref="AP4:AQ4"/>
    <mergeCell ref="AP5:AQ5"/>
    <mergeCell ref="AT4:AU4"/>
    <mergeCell ref="AT5:AU5"/>
    <mergeCell ref="AH4:AI4"/>
    <mergeCell ref="AH5:AI5"/>
    <mergeCell ref="AL4:AM4"/>
    <mergeCell ref="AL5:AM5"/>
    <mergeCell ref="Z4:AA4"/>
    <mergeCell ref="Z5:AA5"/>
    <mergeCell ref="AD4:AE4"/>
    <mergeCell ref="AD5:AE5"/>
    <mergeCell ref="AB5:AC5"/>
    <mergeCell ref="R4:S4"/>
    <mergeCell ref="R5:S5"/>
    <mergeCell ref="V4:W4"/>
    <mergeCell ref="V5:W5"/>
    <mergeCell ref="J4:K4"/>
    <mergeCell ref="J5:K5"/>
    <mergeCell ref="J6:K6"/>
    <mergeCell ref="N4:O4"/>
    <mergeCell ref="N5:O5"/>
    <mergeCell ref="N6:O6"/>
    <mergeCell ref="B5:C5"/>
    <mergeCell ref="B6:C6"/>
    <mergeCell ref="F4:G4"/>
    <mergeCell ref="F5:G5"/>
    <mergeCell ref="F6:G6"/>
    <mergeCell ref="A1:U1"/>
    <mergeCell ref="A2:Q2"/>
    <mergeCell ref="A3:U3"/>
    <mergeCell ref="A4:A7"/>
    <mergeCell ref="D4:E4"/>
    <mergeCell ref="H4:I4"/>
    <mergeCell ref="L4:M4"/>
    <mergeCell ref="P4:Q4"/>
    <mergeCell ref="T4:U4"/>
    <mergeCell ref="B4:C4"/>
    <mergeCell ref="BL4:BM4"/>
    <mergeCell ref="BP4:BQ4"/>
    <mergeCell ref="X4:Y4"/>
    <mergeCell ref="AB4:AC4"/>
    <mergeCell ref="AF4:AG4"/>
    <mergeCell ref="AJ4:AK4"/>
    <mergeCell ref="AN4:AO4"/>
    <mergeCell ref="AR4:AS4"/>
    <mergeCell ref="AV4:AW4"/>
    <mergeCell ref="AZ4:BA4"/>
    <mergeCell ref="BD4:BE4"/>
    <mergeCell ref="BH4:BI4"/>
    <mergeCell ref="DH4:DI4"/>
    <mergeCell ref="DL4:DM4"/>
    <mergeCell ref="BT4:BU4"/>
    <mergeCell ref="BX4:BY4"/>
    <mergeCell ref="CB4:CC4"/>
    <mergeCell ref="CF4:CG4"/>
    <mergeCell ref="CJ4:CK4"/>
    <mergeCell ref="CN4:CO4"/>
    <mergeCell ref="CR4:CS4"/>
    <mergeCell ref="CV4:CW4"/>
    <mergeCell ref="CZ4:DA4"/>
    <mergeCell ref="DD4:DE4"/>
    <mergeCell ref="CT4:CU4"/>
    <mergeCell ref="EF4:EG4"/>
    <mergeCell ref="EJ4:EK4"/>
    <mergeCell ref="DZ4:EA4"/>
    <mergeCell ref="EH4:EI4"/>
    <mergeCell ref="FX4:FY4"/>
    <mergeCell ref="D5:E5"/>
    <mergeCell ref="H5:I5"/>
    <mergeCell ref="L5:M5"/>
    <mergeCell ref="P5:Q5"/>
    <mergeCell ref="T5:U5"/>
    <mergeCell ref="X5:Y5"/>
    <mergeCell ref="EN4:EO4"/>
    <mergeCell ref="ER4:ES4"/>
    <mergeCell ref="AR5:AS5"/>
    <mergeCell ref="AV5:AW5"/>
    <mergeCell ref="FL4:FM4"/>
    <mergeCell ref="FP4:FQ4"/>
    <mergeCell ref="EV4:EW4"/>
    <mergeCell ref="EZ4:FA4"/>
    <mergeCell ref="FD4:FE4"/>
    <mergeCell ref="FH4:FI4"/>
    <mergeCell ref="DP4:DQ4"/>
    <mergeCell ref="DT4:DU4"/>
    <mergeCell ref="CR5:CS5"/>
    <mergeCell ref="AF5:AG5"/>
    <mergeCell ref="AJ5:AK5"/>
    <mergeCell ref="AN5:AO5"/>
    <mergeCell ref="CN5:CO5"/>
    <mergeCell ref="AZ5:BA5"/>
    <mergeCell ref="BD5:BE5"/>
    <mergeCell ref="BH5:BI5"/>
    <mergeCell ref="BL5:BM5"/>
    <mergeCell ref="BP5:BQ5"/>
    <mergeCell ref="BT5:BU5"/>
    <mergeCell ref="CB5:CC5"/>
    <mergeCell ref="CF5:CG5"/>
    <mergeCell ref="CJ5:CK5"/>
    <mergeCell ref="EJ5:EK5"/>
    <mergeCell ref="CV5:CW5"/>
    <mergeCell ref="CZ5:DA5"/>
    <mergeCell ref="DD5:DE5"/>
    <mergeCell ref="DH5:DI5"/>
    <mergeCell ref="DL5:DM5"/>
    <mergeCell ref="DP5:DQ5"/>
    <mergeCell ref="DX5:DY5"/>
    <mergeCell ref="EB5:EC5"/>
    <mergeCell ref="EF5:EG5"/>
    <mergeCell ref="DZ5:EA5"/>
    <mergeCell ref="FP5:FQ5"/>
    <mergeCell ref="FT5:FU5"/>
    <mergeCell ref="FX5:FY5"/>
    <mergeCell ref="A35:U35"/>
    <mergeCell ref="ER5:ES5"/>
    <mergeCell ref="EV5:EW5"/>
    <mergeCell ref="EZ5:FA5"/>
    <mergeCell ref="FD5:FE5"/>
    <mergeCell ref="FH5:FI5"/>
    <mergeCell ref="FL5:FM5"/>
  </mergeCells>
  <printOptions/>
  <pageMargins left="0.22" right="0.18" top="0.27" bottom="0.33" header="0.3" footer="0.3"/>
  <pageSetup horizontalDpi="600" verticalDpi="600" orientation="landscape" paperSize="9" scale="75" r:id="rId1"/>
  <colBreaks count="2" manualBreakCount="2">
    <brk id="49" max="65535" man="1"/>
    <brk id="1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IgnatovaNM</cp:lastModifiedBy>
  <cp:lastPrinted>2014-01-10T03:54:45Z</cp:lastPrinted>
  <dcterms:created xsi:type="dcterms:W3CDTF">1996-10-08T23:32:33Z</dcterms:created>
  <dcterms:modified xsi:type="dcterms:W3CDTF">2014-01-10T04:02:50Z</dcterms:modified>
  <cp:category/>
  <cp:version/>
  <cp:contentType/>
  <cp:contentStatus/>
</cp:coreProperties>
</file>