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1"/>
  </bookViews>
  <sheets>
    <sheet name="ТН Вода 2016 год тп" sheetId="1" r:id="rId1"/>
    <sheet name="ТН ПАР 2016 год тп" sheetId="2" r:id="rId2"/>
    <sheet name="Лист3" sheetId="3" r:id="rId3"/>
  </sheets>
  <externalReferences>
    <externalReference r:id="rId4"/>
  </externalReferences>
  <definedNames>
    <definedName name="flagSum_List02_2">'ТН Вода 2016 год тп'!$H$15:$H$16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E52" i="2" l="1"/>
  <c r="E49" i="2"/>
  <c r="E33" i="2"/>
  <c r="B13" i="2"/>
  <c r="E12" i="2"/>
  <c r="E7" i="2"/>
  <c r="B3" i="2"/>
  <c r="E10" i="2" l="1"/>
  <c r="I68" i="2" s="1"/>
  <c r="E52" i="1"/>
  <c r="E49" i="1"/>
  <c r="E34" i="1"/>
  <c r="E13" i="1"/>
  <c r="E8" i="1"/>
  <c r="B4" i="1"/>
  <c r="E11" i="1" l="1"/>
  <c r="I67" i="1" s="1"/>
  <c r="I81" i="2" l="1"/>
  <c r="I76" i="2"/>
  <c r="I71" i="2"/>
  <c r="I80" i="1" l="1"/>
  <c r="I75" i="1"/>
  <c r="I70" i="1"/>
</calcChain>
</file>

<file path=xl/sharedStrings.xml><?xml version="1.0" encoding="utf-8"?>
<sst xmlns="http://schemas.openxmlformats.org/spreadsheetml/2006/main" count="388" uniqueCount="140">
  <si>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</si>
  <si>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</si>
  <si>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</si>
  <si>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</si>
  <si>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</si>
  <si>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</si>
  <si>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</si>
  <si>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</si>
  <si>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</si>
  <si>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</si>
  <si>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</si>
  <si>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</si>
  <si>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</si>
  <si>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</si>
  <si>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</si>
  <si>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</si>
  <si>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</si>
  <si>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</si>
  <si>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</si>
  <si>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</si>
  <si>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</si>
  <si>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</si>
  <si>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</si>
  <si>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</si>
  <si>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</si>
  <si>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</si>
  <si>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</si>
  <si>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</si>
  <si>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</si>
  <si>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</si>
  <si>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</si>
  <si>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</si>
  <si>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</si>
  <si>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</si>
  <si>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</si>
  <si>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</si>
  <si>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</si>
  <si>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</si>
  <si>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</si>
  <si>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</si>
  <si>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</si>
  <si>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</si>
  <si>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</si>
  <si>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</si>
  <si>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</si>
  <si>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</si>
  <si>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</si>
  <si>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</si>
  <si>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</si>
  <si>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</si>
  <si>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</si>
  <si>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</si>
  <si>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</si>
  <si>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</si>
  <si>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</si>
  <si>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</si>
  <si>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</si>
  <si>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</si>
  <si>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</si>
  <si>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</si>
  <si>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</si>
  <si>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</si>
  <si>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</si>
  <si>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</si>
  <si>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</si>
  <si>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</si>
  <si>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</si>
  <si>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</si>
  <si>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</si>
  <si>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</si>
  <si>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</si>
  <si>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</si>
  <si>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</si>
  <si>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</si>
  <si>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</si>
  <si>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</si>
  <si>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</si>
  <si>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</si>
  <si>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</si>
  <si>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</si>
  <si>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</si>
  <si>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</si>
  <si>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</si>
  <si>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</si>
  <si>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</si>
  <si>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</si>
  <si>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</si>
  <si>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</si>
  <si>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</si>
  <si>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</si>
  <si>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</si>
  <si>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</si>
  <si>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</si>
  <si>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</si>
  <si>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</si>
  <si>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</si>
  <si>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</si>
  <si>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</si>
  <si>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</si>
  <si>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</si>
  <si>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</si>
  <si>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</si>
  <si>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</si>
  <si>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</si>
  <si>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</si>
  <si>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</si>
  <si>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</si>
  <si>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</si>
  <si>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</si>
  <si>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</si>
  <si>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2.15.1</t>
  </si>
  <si>
    <t>данные по центральной парокотельной</t>
  </si>
  <si>
    <t>Информация об объемах товаров и услуг, их стоимости и способах приобретения (Теплоноситель -ВОДА )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</si>
  <si>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</si>
  <si>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</si>
  <si>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</si>
  <si>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</si>
  <si>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</si>
  <si>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</si>
  <si>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</si>
  <si>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</si>
  <si>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</si>
  <si>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1.1.</t>
  </si>
  <si>
    <t>1.1.1.</t>
  </si>
  <si>
    <t>Итого по поставщику</t>
  </si>
  <si>
    <t xml:space="preserve"> -</t>
  </si>
  <si>
    <t>шт</t>
  </si>
  <si>
    <t>1.1.2.</t>
  </si>
  <si>
    <t>1.1.3.</t>
  </si>
  <si>
    <t xml:space="preserve">*п. 2.14.1 </t>
  </si>
  <si>
    <t>Информация об объемах товаров и услуг, их стоимости и способах приобретения (Теплоноситель -ПАР )</t>
  </si>
  <si>
    <t xml:space="preserve">Теплоноситель ВОДА </t>
  </si>
  <si>
    <t>отсутствует</t>
  </si>
  <si>
    <t>Добавить прочие расходы</t>
  </si>
  <si>
    <t>https://stz.tmk-group.ru/media_ru/files/214/BUH_BAL_2016_PAO_</t>
  </si>
  <si>
    <t>Теплоноситель Пар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</si>
  <si>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2"/>
        <color theme="1"/>
        <rFont val="Calibri"/>
        <family val="2"/>
        <charset val="204"/>
        <scheme val="minor"/>
      </rPr>
      <t xml:space="preserve">(в части ТЕПЛОНОСИТЕЛЯ  "ПАР") </t>
    </r>
    <r>
      <rPr>
        <sz val="12"/>
        <rFont val="Tahoma"/>
        <family val="2"/>
        <charset val="204"/>
      </rPr>
      <t>* 2016 год факт</t>
    </r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</si>
  <si>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2"/>
        <color theme="1"/>
        <rFont val="Calibri"/>
        <family val="2"/>
        <charset val="204"/>
        <scheme val="minor"/>
      </rPr>
      <t xml:space="preserve">(в части ТЕПЛОНОСИТЕЛЯ "ВОДА") </t>
    </r>
    <r>
      <rPr>
        <sz val="12"/>
        <rFont val="Tahoma"/>
        <family val="2"/>
        <charset val="204"/>
      </rPr>
      <t>* 2016 год факт</t>
    </r>
  </si>
  <si>
    <t xml:space="preserve">Товары и услуги, приобретенные у организаций, сумма оплаты услуг которых   превышает 20% суммы  расходов по статье  </t>
  </si>
  <si>
    <t xml:space="preserve">Товары и услуги, приобретенные у организаций, сумма оплаты услуг которых  превышает 20% суммы  расходов по статье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</si>
</sst>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0.0"/>
    <numFmt numFmtId="168" formatCode="#,##0.00000000000000000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name val="Calibri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sz val="12"/>
      <color indexed="55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indexed="62"/>
      <name val="Tahoma"/>
      <family val="2"/>
      <charset val="204"/>
    </font>
    <font>
      <b/>
      <u/>
      <sz val="12"/>
      <color indexed="12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lightDown">
        <fgColor indexed="22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mediumDash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medium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rgb="FFC0C0C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</borders>
  <cellStyleXfs count="8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5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27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8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9" fillId="13" borderId="2" applyNumberFormat="0">
      <alignment horizontal="center" vertical="center"/>
    </xf>
    <xf numFmtId="49" fontId="24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0" fontId="23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3" fillId="9" borderId="0" applyNumberFormat="0" applyBorder="0" applyAlignment="0">
      <alignment horizontal="left" vertical="center"/>
    </xf>
    <xf numFmtId="0" fontId="23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6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3" fillId="9" borderId="0" applyNumberFormat="0" applyBorder="0" applyAlignment="0">
      <alignment horizontal="left" vertical="center"/>
    </xf>
    <xf numFmtId="0" fontId="3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128">
    <xf numFmtId="0" fontId="0" fillId="0" borderId="0" xfId="0"/>
    <xf numFmtId="0" fontId="2" fillId="5" borderId="26" xfId="0" applyFont="1" applyFill="1" applyBorder="1"/>
    <xf numFmtId="0" fontId="2" fillId="0" borderId="26" xfId="0" applyFont="1" applyBorder="1" applyAlignment="1">
      <alignment vertical="top"/>
    </xf>
    <xf numFmtId="0" fontId="8" fillId="5" borderId="26" xfId="0" applyFont="1" applyFill="1" applyBorder="1" applyAlignment="1">
      <alignment horizontal="left" wrapText="1" indent="1"/>
    </xf>
    <xf numFmtId="0" fontId="2" fillId="8" borderId="25" xfId="0" applyFont="1" applyFill="1" applyBorder="1" applyAlignment="1">
      <alignment horizontal="center" wrapText="1"/>
    </xf>
    <xf numFmtId="0" fontId="2" fillId="5" borderId="21" xfId="0" applyFont="1" applyFill="1" applyBorder="1"/>
    <xf numFmtId="0" fontId="2" fillId="5" borderId="20" xfId="0" applyFont="1" applyFill="1" applyBorder="1"/>
    <xf numFmtId="16" fontId="2" fillId="5" borderId="21" xfId="0" applyNumberFormat="1" applyFont="1" applyFill="1" applyBorder="1" applyAlignment="1">
      <alignment horizontal="center" wrapText="1"/>
    </xf>
    <xf numFmtId="4" fontId="8" fillId="10" borderId="22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wrapText="1"/>
    </xf>
    <xf numFmtId="0" fontId="37" fillId="5" borderId="0" xfId="0" applyFont="1" applyFill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36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2" fillId="5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2" fillId="5" borderId="0" xfId="0" applyFont="1" applyFill="1"/>
    <xf numFmtId="0" fontId="2" fillId="8" borderId="29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167" fontId="8" fillId="5" borderId="2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1" fillId="15" borderId="0" xfId="0" applyFont="1" applyFill="1"/>
    <xf numFmtId="0" fontId="21" fillId="15" borderId="35" xfId="0" applyFont="1" applyFill="1" applyBorder="1"/>
    <xf numFmtId="0" fontId="16" fillId="5" borderId="0" xfId="0" applyFont="1" applyFill="1"/>
    <xf numFmtId="0" fontId="2" fillId="8" borderId="36" xfId="0" applyFont="1" applyFill="1" applyBorder="1" applyAlignment="1">
      <alignment horizontal="center" wrapText="1"/>
    </xf>
    <xf numFmtId="0" fontId="13" fillId="15" borderId="0" xfId="40" applyFill="1" applyAlignment="1" applyProtection="1"/>
    <xf numFmtId="0" fontId="9" fillId="15" borderId="0" xfId="0" applyFont="1" applyFill="1"/>
    <xf numFmtId="0" fontId="2" fillId="15" borderId="20" xfId="0" applyFont="1" applyFill="1" applyBorder="1" applyAlignment="1">
      <alignment horizontal="center"/>
    </xf>
    <xf numFmtId="0" fontId="13" fillId="15" borderId="20" xfId="40" applyFill="1" applyBorder="1" applyAlignment="1" applyProtection="1"/>
    <xf numFmtId="0" fontId="9" fillId="15" borderId="20" xfId="0" applyFont="1" applyFill="1" applyBorder="1"/>
    <xf numFmtId="0" fontId="21" fillId="15" borderId="20" xfId="0" applyFont="1" applyFill="1" applyBorder="1"/>
    <xf numFmtId="0" fontId="21" fillId="15" borderId="20" xfId="0" applyFont="1" applyFill="1" applyBorder="1" applyAlignment="1">
      <alignment horizontal="center"/>
    </xf>
    <xf numFmtId="0" fontId="21" fillId="15" borderId="21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40" applyFill="1" applyBorder="1" applyAlignment="1" applyProtection="1"/>
    <xf numFmtId="0" fontId="35" fillId="0" borderId="0" xfId="0" applyFont="1" applyAlignment="1">
      <alignment wrapText="1"/>
    </xf>
    <xf numFmtId="0" fontId="2" fillId="0" borderId="14" xfId="78" applyFont="1" applyFill="1" applyBorder="1" applyAlignment="1" applyProtection="1">
      <alignment horizontal="left" vertical="center" wrapText="1"/>
    </xf>
    <xf numFmtId="0" fontId="2" fillId="0" borderId="16" xfId="78" applyFont="1" applyFill="1" applyBorder="1" applyAlignment="1" applyProtection="1">
      <alignment horizontal="left" vertical="center" wrapText="1"/>
    </xf>
    <xf numFmtId="0" fontId="2" fillId="0" borderId="8" xfId="78" applyFont="1" applyFill="1" applyBorder="1" applyAlignment="1" applyProtection="1">
      <alignment horizontal="center" vertical="center" wrapText="1"/>
    </xf>
    <xf numFmtId="4" fontId="34" fillId="0" borderId="9" xfId="78" applyNumberFormat="1" applyFont="1" applyFill="1" applyBorder="1" applyAlignment="1" applyProtection="1">
      <alignment horizontal="right" vertical="center" wrapText="1"/>
    </xf>
    <xf numFmtId="49" fontId="2" fillId="5" borderId="19" xfId="78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2" fillId="0" borderId="9" xfId="78" applyNumberFormat="1" applyFont="1" applyFill="1" applyBorder="1" applyAlignment="1" applyProtection="1">
      <alignment horizontal="right" vertical="center" wrapText="1"/>
    </xf>
    <xf numFmtId="4" fontId="2" fillId="0" borderId="10" xfId="78" applyNumberFormat="1" applyFont="1" applyFill="1" applyBorder="1" applyAlignment="1" applyProtection="1">
      <alignment horizontal="right" vertical="center" wrapText="1"/>
      <protection locked="0"/>
    </xf>
    <xf numFmtId="166" fontId="2" fillId="0" borderId="1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8" xfId="77" applyNumberFormat="1" applyFont="1" applyFill="1" applyBorder="1" applyAlignment="1" applyProtection="1">
      <alignment horizontal="center" vertical="center" wrapText="1"/>
    </xf>
    <xf numFmtId="4" fontId="38" fillId="0" borderId="0" xfId="78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4" fontId="2" fillId="0" borderId="0" xfId="78" applyNumberFormat="1" applyFont="1" applyFill="1" applyBorder="1" applyAlignment="1" applyProtection="1">
      <alignment horizontal="right" vertical="center" wrapText="1"/>
    </xf>
    <xf numFmtId="4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77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8" fontId="2" fillId="0" borderId="19" xfId="78" applyNumberFormat="1" applyFont="1" applyFill="1" applyBorder="1" applyAlignment="1" applyProtection="1">
      <alignment horizontal="center" vertical="center" wrapText="1"/>
    </xf>
    <xf numFmtId="49" fontId="2" fillId="0" borderId="19" xfId="78" applyNumberFormat="1" applyFont="1" applyFill="1" applyBorder="1" applyAlignment="1" applyProtection="1">
      <alignment horizontal="center" vertical="center" wrapText="1"/>
    </xf>
    <xf numFmtId="2" fontId="2" fillId="0" borderId="19" xfId="78" applyNumberFormat="1" applyFont="1" applyFill="1" applyBorder="1" applyAlignment="1" applyProtection="1">
      <alignment horizontal="center" vertical="center" wrapText="1"/>
    </xf>
    <xf numFmtId="4" fontId="2" fillId="0" borderId="19" xfId="78" applyNumberFormat="1" applyFont="1" applyFill="1" applyBorder="1" applyAlignment="1" applyProtection="1">
      <alignment horizontal="center" vertical="center" wrapText="1"/>
    </xf>
    <xf numFmtId="4" fontId="2" fillId="0" borderId="18" xfId="78" applyNumberFormat="1" applyFont="1" applyFill="1" applyBorder="1" applyAlignment="1" applyProtection="1">
      <alignment horizontal="right" vertical="center" wrapText="1"/>
      <protection locked="0"/>
    </xf>
    <xf numFmtId="49" fontId="2" fillId="5" borderId="37" xfId="78" applyNumberFormat="1" applyFont="1" applyFill="1" applyBorder="1" applyAlignment="1" applyProtection="1">
      <alignment horizontal="center" vertical="center" wrapText="1"/>
    </xf>
    <xf numFmtId="49" fontId="2" fillId="5" borderId="38" xfId="78" applyNumberFormat="1" applyFont="1" applyFill="1" applyBorder="1" applyAlignment="1" applyProtection="1">
      <alignment horizontal="center" vertical="center" wrapText="1"/>
    </xf>
    <xf numFmtId="49" fontId="2" fillId="5" borderId="0" xfId="78" applyNumberFormat="1" applyFont="1" applyFill="1" applyBorder="1" applyAlignment="1" applyProtection="1">
      <alignment horizontal="center" vertical="center" wrapText="1"/>
    </xf>
    <xf numFmtId="0" fontId="39" fillId="5" borderId="0" xfId="78" applyFont="1" applyFill="1" applyBorder="1" applyAlignment="1" applyProtection="1">
      <alignment vertical="center" wrapText="1"/>
    </xf>
    <xf numFmtId="0" fontId="39" fillId="5" borderId="0" xfId="78" applyFont="1" applyFill="1" applyBorder="1" applyAlignment="1" applyProtection="1">
      <alignment horizontal="center" vertical="center" wrapText="1"/>
    </xf>
    <xf numFmtId="0" fontId="41" fillId="5" borderId="0" xfId="78" applyFont="1" applyFill="1" applyBorder="1" applyAlignment="1" applyProtection="1">
      <alignment horizontal="center" vertical="center" wrapText="1"/>
    </xf>
    <xf numFmtId="0" fontId="39" fillId="5" borderId="7" xfId="78" applyFont="1" applyFill="1" applyBorder="1" applyAlignment="1" applyProtection="1">
      <alignment horizontal="center" vertical="center" wrapText="1"/>
    </xf>
    <xf numFmtId="0" fontId="39" fillId="0" borderId="7" xfId="48" applyFont="1" applyFill="1" applyBorder="1" applyAlignment="1" applyProtection="1">
      <alignment horizontal="center" vertical="center" wrapText="1"/>
    </xf>
    <xf numFmtId="0" fontId="39" fillId="0" borderId="11" xfId="48" applyFont="1" applyFill="1" applyBorder="1" applyAlignment="1" applyProtection="1">
      <alignment horizontal="center" vertical="center" wrapText="1"/>
    </xf>
    <xf numFmtId="49" fontId="42" fillId="5" borderId="15" xfId="48" applyNumberFormat="1" applyFont="1" applyFill="1" applyBorder="1" applyAlignment="1" applyProtection="1">
      <alignment horizontal="center" vertical="center" wrapText="1"/>
    </xf>
    <xf numFmtId="49" fontId="39" fillId="5" borderId="19" xfId="78" applyNumberFormat="1" applyFont="1" applyFill="1" applyBorder="1" applyAlignment="1" applyProtection="1">
      <alignment horizontal="center" vertical="center" wrapText="1"/>
    </xf>
    <xf numFmtId="0" fontId="39" fillId="0" borderId="16" xfId="78" applyFont="1" applyFill="1" applyBorder="1" applyAlignment="1" applyProtection="1">
      <alignment horizontal="left" vertical="center" wrapText="1"/>
    </xf>
    <xf numFmtId="0" fontId="39" fillId="0" borderId="8" xfId="78" applyFont="1" applyFill="1" applyBorder="1" applyAlignment="1" applyProtection="1">
      <alignment horizontal="center" vertical="center" wrapText="1"/>
    </xf>
    <xf numFmtId="4" fontId="39" fillId="10" borderId="9" xfId="78" applyNumberFormat="1" applyFont="1" applyFill="1" applyBorder="1" applyAlignment="1" applyProtection="1">
      <alignment horizontal="right" vertical="center" wrapText="1"/>
    </xf>
    <xf numFmtId="4" fontId="43" fillId="0" borderId="9" xfId="78" applyNumberFormat="1" applyFont="1" applyFill="1" applyBorder="1" applyAlignment="1" applyProtection="1">
      <alignment horizontal="right" vertical="center" wrapText="1"/>
    </xf>
    <xf numFmtId="49" fontId="40" fillId="5" borderId="8" xfId="78" applyNumberFormat="1" applyFont="1" applyFill="1" applyBorder="1" applyAlignment="1" applyProtection="1">
      <alignment horizontal="center" vertical="center" wrapText="1"/>
    </xf>
    <xf numFmtId="0" fontId="40" fillId="0" borderId="8" xfId="78" applyFont="1" applyFill="1" applyBorder="1" applyAlignment="1" applyProtection="1">
      <alignment horizontal="center" vertical="center" wrapText="1"/>
    </xf>
    <xf numFmtId="4" fontId="39" fillId="11" borderId="9" xfId="78" applyNumberFormat="1" applyFont="1" applyFill="1" applyBorder="1" applyAlignment="1" applyProtection="1">
      <alignment horizontal="right" vertical="center" wrapText="1"/>
      <protection locked="0"/>
    </xf>
    <xf numFmtId="0" fontId="41" fillId="14" borderId="39" xfId="0" applyFont="1" applyFill="1" applyBorder="1" applyAlignment="1" applyProtection="1">
      <alignment horizontal="center" vertical="center"/>
    </xf>
    <xf numFmtId="0" fontId="44" fillId="14" borderId="17" xfId="0" applyFont="1" applyFill="1" applyBorder="1" applyAlignment="1" applyProtection="1">
      <alignment horizontal="left" vertical="center"/>
    </xf>
    <xf numFmtId="0" fontId="44" fillId="14" borderId="17" xfId="0" applyFont="1" applyFill="1" applyBorder="1" applyAlignment="1" applyProtection="1">
      <alignment horizontal="right" vertical="center"/>
    </xf>
    <xf numFmtId="0" fontId="39" fillId="0" borderId="8" xfId="78" applyFont="1" applyFill="1" applyBorder="1" applyAlignment="1" applyProtection="1">
      <alignment horizontal="left" vertical="center" wrapText="1" indent="1"/>
    </xf>
    <xf numFmtId="4" fontId="39" fillId="11" borderId="10" xfId="78" applyNumberFormat="1" applyFont="1" applyFill="1" applyBorder="1" applyAlignment="1" applyProtection="1">
      <alignment horizontal="right" vertical="center" wrapText="1"/>
      <protection locked="0"/>
    </xf>
    <xf numFmtId="14" fontId="39" fillId="5" borderId="8" xfId="78" applyNumberFormat="1" applyFont="1" applyFill="1" applyBorder="1" applyAlignment="1" applyProtection="1">
      <alignment horizontal="center" vertical="center" wrapText="1"/>
    </xf>
    <xf numFmtId="0" fontId="44" fillId="14" borderId="17" xfId="0" applyFont="1" applyFill="1" applyBorder="1" applyAlignment="1" applyProtection="1">
      <alignment horizontal="left" vertical="center" indent="2"/>
    </xf>
    <xf numFmtId="0" fontId="39" fillId="0" borderId="8" xfId="78" applyFont="1" applyFill="1" applyBorder="1" applyAlignment="1" applyProtection="1">
      <alignment horizontal="left" vertical="center" wrapText="1" indent="2"/>
    </xf>
    <xf numFmtId="166" fontId="39" fillId="11" borderId="10" xfId="78" applyNumberFormat="1" applyFont="1" applyFill="1" applyBorder="1" applyAlignment="1" applyProtection="1">
      <alignment horizontal="right" vertical="center" wrapText="1"/>
      <protection locked="0"/>
    </xf>
    <xf numFmtId="0" fontId="40" fillId="0" borderId="8" xfId="78" applyFont="1" applyFill="1" applyBorder="1" applyAlignment="1" applyProtection="1">
      <alignment horizontal="left" vertical="center" wrapText="1" indent="1"/>
    </xf>
    <xf numFmtId="49" fontId="39" fillId="2" borderId="8" xfId="77" applyNumberFormat="1" applyFont="1" applyFill="1" applyBorder="1" applyAlignment="1" applyProtection="1">
      <alignment horizontal="center" vertical="center" wrapText="1"/>
    </xf>
    <xf numFmtId="49" fontId="40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4" fontId="39" fillId="11" borderId="18" xfId="78" applyNumberFormat="1" applyFont="1" applyFill="1" applyBorder="1" applyAlignment="1" applyProtection="1">
      <alignment horizontal="right" vertical="center" wrapText="1"/>
      <protection locked="0"/>
    </xf>
    <xf numFmtId="49" fontId="45" fillId="8" borderId="8" xfId="36" applyNumberFormat="1" applyFont="1" applyFill="1" applyBorder="1" applyAlignment="1" applyProtection="1">
      <alignment horizontal="left" vertical="center" wrapText="1"/>
      <protection locked="0"/>
    </xf>
    <xf numFmtId="166" fontId="39" fillId="10" borderId="9" xfId="78" applyNumberFormat="1" applyFont="1" applyFill="1" applyBorder="1" applyAlignment="1" applyProtection="1">
      <alignment horizontal="right" vertical="center" wrapText="1"/>
    </xf>
    <xf numFmtId="166" fontId="40" fillId="11" borderId="9" xfId="78" applyNumberFormat="1" applyFont="1" applyFill="1" applyBorder="1" applyAlignment="1" applyProtection="1">
      <alignment horizontal="right" vertical="center" wrapText="1"/>
      <protection locked="0"/>
    </xf>
    <xf numFmtId="49" fontId="39" fillId="5" borderId="0" xfId="78" applyNumberFormat="1" applyFont="1" applyFill="1" applyBorder="1" applyAlignment="1" applyProtection="1">
      <alignment horizontal="center" vertical="center" wrapText="1"/>
    </xf>
    <xf numFmtId="0" fontId="39" fillId="0" borderId="0" xfId="78" applyFont="1" applyFill="1" applyBorder="1" applyAlignment="1" applyProtection="1">
      <alignment horizontal="left" vertical="center" wrapText="1"/>
    </xf>
    <xf numFmtId="0" fontId="39" fillId="0" borderId="0" xfId="78" applyFont="1" applyFill="1" applyBorder="1" applyAlignment="1" applyProtection="1">
      <alignment horizontal="center" vertical="center" wrapText="1"/>
    </xf>
    <xf numFmtId="2" fontId="8" fillId="5" borderId="22" xfId="0" applyNumberFormat="1" applyFont="1" applyFill="1" applyBorder="1" applyAlignment="1">
      <alignment horizontal="center" wrapText="1"/>
    </xf>
    <xf numFmtId="167" fontId="8" fillId="5" borderId="22" xfId="0" applyNumberFormat="1" applyFont="1" applyFill="1" applyBorder="1" applyAlignment="1">
      <alignment horizontal="center" wrapText="1"/>
    </xf>
    <xf numFmtId="4" fontId="8" fillId="16" borderId="22" xfId="0" applyNumberFormat="1" applyFont="1" applyFill="1" applyBorder="1" applyAlignment="1">
      <alignment horizontal="center"/>
    </xf>
    <xf numFmtId="4" fontId="39" fillId="16" borderId="0" xfId="78" applyNumberFormat="1" applyFont="1" applyFill="1" applyBorder="1" applyAlignment="1" applyProtection="1">
      <alignment horizontal="right" vertical="center" wrapText="1"/>
      <protection locked="0"/>
    </xf>
    <xf numFmtId="49" fontId="9" fillId="8" borderId="8" xfId="36" applyNumberFormat="1" applyFill="1" applyBorder="1" applyAlignment="1" applyProtection="1">
      <alignment horizontal="left" vertical="center" wrapText="1"/>
      <protection locked="0"/>
    </xf>
    <xf numFmtId="49" fontId="2" fillId="8" borderId="9" xfId="78" applyNumberFormat="1" applyFont="1" applyFill="1" applyBorder="1" applyAlignment="1" applyProtection="1">
      <alignment horizontal="left" vertical="center" wrapText="1"/>
      <protection locked="0"/>
    </xf>
    <xf numFmtId="49" fontId="39" fillId="5" borderId="37" xfId="78" applyNumberFormat="1" applyFont="1" applyFill="1" applyBorder="1" applyAlignment="1" applyProtection="1">
      <alignment horizontal="center" vertical="center" wrapText="1"/>
    </xf>
    <xf numFmtId="49" fontId="46" fillId="11" borderId="8" xfId="78" applyNumberFormat="1" applyFont="1" applyFill="1" applyBorder="1" applyAlignment="1" applyProtection="1">
      <alignment horizontal="left" vertical="center" wrapText="1" indent="1"/>
      <protection locked="0"/>
    </xf>
    <xf numFmtId="14" fontId="2" fillId="5" borderId="25" xfId="0" applyNumberFormat="1" applyFont="1" applyFill="1" applyBorder="1" applyAlignment="1">
      <alignment horizontal="center"/>
    </xf>
    <xf numFmtId="14" fontId="2" fillId="5" borderId="29" xfId="0" applyNumberFormat="1" applyFont="1" applyFill="1" applyBorder="1" applyAlignment="1">
      <alignment horizontal="center"/>
    </xf>
    <xf numFmtId="14" fontId="2" fillId="5" borderId="36" xfId="0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 wrapText="1"/>
    </xf>
    <xf numFmtId="0" fontId="2" fillId="8" borderId="29" xfId="0" applyFont="1" applyFill="1" applyBorder="1" applyAlignment="1">
      <alignment horizontal="center" wrapText="1"/>
    </xf>
    <xf numFmtId="0" fontId="2" fillId="8" borderId="36" xfId="0" applyFont="1" applyFill="1" applyBorder="1" applyAlignment="1">
      <alignment horizontal="center" wrapText="1"/>
    </xf>
    <xf numFmtId="0" fontId="35" fillId="0" borderId="0" xfId="0" applyFont="1" applyAlignment="1">
      <alignment wrapText="1"/>
    </xf>
    <xf numFmtId="14" fontId="2" fillId="0" borderId="0" xfId="0" applyNumberFormat="1" applyFont="1" applyFill="1" applyBorder="1" applyAlignment="1">
      <alignment horizontal="center"/>
    </xf>
    <xf numFmtId="0" fontId="8" fillId="5" borderId="23" xfId="0" applyFont="1" applyFill="1" applyBorder="1" applyAlignment="1">
      <alignment wrapText="1"/>
    </xf>
    <xf numFmtId="0" fontId="8" fillId="5" borderId="24" xfId="0" applyFont="1" applyFill="1" applyBorder="1" applyAlignment="1">
      <alignment wrapText="1"/>
    </xf>
    <xf numFmtId="0" fontId="8" fillId="5" borderId="22" xfId="0" applyFont="1" applyFill="1" applyBorder="1" applyAlignment="1">
      <alignment wrapText="1"/>
    </xf>
    <xf numFmtId="0" fontId="2" fillId="5" borderId="23" xfId="0" applyFont="1" applyFill="1" applyBorder="1" applyAlignment="1">
      <alignment horizontal="left" wrapText="1" indent="1"/>
    </xf>
    <xf numFmtId="0" fontId="2" fillId="5" borderId="24" xfId="0" applyFont="1" applyFill="1" applyBorder="1" applyAlignment="1">
      <alignment horizontal="left" wrapText="1" indent="1"/>
    </xf>
    <xf numFmtId="0" fontId="39" fillId="0" borderId="12" xfId="79" applyFont="1" applyBorder="1" applyAlignment="1">
      <alignment horizontal="center" vertical="center" wrapText="1"/>
    </xf>
    <xf numFmtId="0" fontId="39" fillId="0" borderId="13" xfId="47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8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Процентный 10" xfId="80"/>
    <cellStyle name="Процентный 2" xfId="81"/>
    <cellStyle name="Стиль 1" xfId="82"/>
    <cellStyle name="Формула" xfId="83"/>
    <cellStyle name="Формула 3" xfId="84"/>
    <cellStyle name="Формула_GRES.2007.5" xfId="85"/>
    <cellStyle name="ФормулаВБ_Мониторинг инвестиций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atkinaEV/AppData/Local/Microsoft/Windows/Temporary%20Internet%20Files/Content.Outlook/32IO8D8C/JKH.OPEN.INFO.BALANCE.WARM%20&#1058;&#1053;%20&#1042;&#1054;&#1044;&#1040;%202016%20&#1055;&#1040;&#1054;%20&#1057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"Северский трубный завод", г. Полевской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z.tmk-group.ru/media_ru/files/214/BUH_BAL_2016_PAO_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z.tmk-group.ru/media_ru/files/214/BUH_BAL_2016_PAO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"/>
  <sheetViews>
    <sheetView zoomScale="73" zoomScaleNormal="73" workbookViewId="0">
      <selection activeCell="N77" sqref="N77"/>
    </sheetView>
  </sheetViews>
  <sheetFormatPr defaultRowHeight="15"/>
  <cols>
    <col min="2" max="2" width="12.85546875" bestFit="1" customWidth="1"/>
    <col min="3" max="3" width="52.28515625" customWidth="1"/>
    <col min="4" max="4" width="20.42578125" customWidth="1"/>
    <col min="5" max="5" width="32.28515625" customWidth="1"/>
    <col min="8" max="8" width="11.140625" customWidth="1"/>
    <col min="9" max="9" width="15.85546875" bestFit="1" customWidth="1"/>
  </cols>
  <sheetData>
    <row r="3" spans="2:9" ht="63" customHeight="1">
      <c r="B3" s="125" t="s">
        <v>137</v>
      </c>
      <c r="C3" s="125"/>
      <c r="D3" s="125"/>
      <c r="E3" s="125"/>
    </row>
    <row r="4" spans="2:9" ht="33" customHeight="1">
      <c r="B4" s="126" t="str">
        <f>IF(org=0,"Не определено",org)</f>
        <v>Публичное акционерное общество "Северский трубный завод", г. Полевской</v>
      </c>
      <c r="C4" s="126"/>
      <c r="D4" s="126"/>
      <c r="E4" s="126"/>
    </row>
    <row r="5" spans="2:9">
      <c r="B5" s="66"/>
      <c r="C5" s="67"/>
      <c r="D5" s="67"/>
      <c r="E5" s="68"/>
    </row>
    <row r="6" spans="2:9" ht="30.75" thickBot="1">
      <c r="B6" s="69" t="s">
        <v>0</v>
      </c>
      <c r="C6" s="70" t="s">
        <v>1</v>
      </c>
      <c r="D6" s="71" t="s">
        <v>2</v>
      </c>
      <c r="E6" s="71" t="s">
        <v>3</v>
      </c>
    </row>
    <row r="7" spans="2:9" ht="15.75" thickTop="1">
      <c r="B7" s="72" t="s">
        <v>4</v>
      </c>
      <c r="C7" s="72" t="s">
        <v>5</v>
      </c>
      <c r="D7" s="72" t="s">
        <v>6</v>
      </c>
      <c r="E7" s="72" t="s">
        <v>7</v>
      </c>
    </row>
    <row r="8" spans="2:9" ht="50.1" customHeight="1">
      <c r="B8" s="73" t="s">
        <v>4</v>
      </c>
      <c r="C8" s="74" t="s">
        <v>8</v>
      </c>
      <c r="D8" s="75" t="s">
        <v>9</v>
      </c>
      <c r="E8" s="76">
        <f>SUM(E9:E10)</f>
        <v>33007.629999999997</v>
      </c>
      <c r="G8" s="46"/>
      <c r="H8" s="46"/>
      <c r="I8" s="46"/>
    </row>
    <row r="9" spans="2:9" ht="53.25" hidden="1" customHeight="1">
      <c r="B9" s="73" t="s">
        <v>10</v>
      </c>
      <c r="C9" s="77"/>
      <c r="D9" s="77"/>
      <c r="E9" s="77"/>
      <c r="G9" s="46"/>
      <c r="H9" s="46"/>
      <c r="I9" s="46"/>
    </row>
    <row r="10" spans="2:9" ht="50.1" customHeight="1">
      <c r="B10" s="78" t="s">
        <v>11</v>
      </c>
      <c r="C10" s="107" t="s">
        <v>131</v>
      </c>
      <c r="D10" s="79" t="s">
        <v>9</v>
      </c>
      <c r="E10" s="80">
        <v>33007.629999999997</v>
      </c>
      <c r="G10" s="46"/>
      <c r="H10" s="46"/>
      <c r="I10" s="46"/>
    </row>
    <row r="11" spans="2:9" ht="50.1" customHeight="1">
      <c r="B11" s="73" t="s">
        <v>5</v>
      </c>
      <c r="C11" s="74" t="s">
        <v>12</v>
      </c>
      <c r="D11" s="75" t="s">
        <v>9</v>
      </c>
      <c r="E11" s="76">
        <f ca="1">SUM(E12:E13)+E15+SUM(E18:E26)+E29+E32+E34</f>
        <v>32354.399999999998</v>
      </c>
      <c r="G11" s="53"/>
      <c r="H11" s="52"/>
      <c r="I11" s="46"/>
    </row>
    <row r="12" spans="2:9" ht="50.1" customHeight="1">
      <c r="B12" s="73" t="s">
        <v>13</v>
      </c>
      <c r="C12" s="84" t="s">
        <v>14</v>
      </c>
      <c r="D12" s="75" t="s">
        <v>9</v>
      </c>
      <c r="E12" s="85">
        <v>3144</v>
      </c>
      <c r="G12" s="51"/>
      <c r="H12" s="52"/>
      <c r="I12" s="46"/>
    </row>
    <row r="13" spans="2:9" ht="50.1" customHeight="1">
      <c r="B13" s="73" t="s">
        <v>15</v>
      </c>
      <c r="C13" s="84" t="s">
        <v>16</v>
      </c>
      <c r="D13" s="75" t="s">
        <v>9</v>
      </c>
      <c r="E13" s="76">
        <f ca="1">SUMIF(flagSum_List02_2,"p",E14:E14)</f>
        <v>0</v>
      </c>
      <c r="G13" s="54"/>
      <c r="H13" s="52"/>
      <c r="I13" s="46"/>
    </row>
    <row r="14" spans="2:9" ht="50.1" hidden="1" customHeight="1">
      <c r="B14" s="86"/>
      <c r="C14" s="77"/>
      <c r="D14" s="77"/>
      <c r="E14" s="77"/>
      <c r="G14" s="55"/>
      <c r="H14" s="52"/>
      <c r="I14" s="46"/>
    </row>
    <row r="15" spans="2:9" ht="50.1" customHeight="1">
      <c r="B15" s="73" t="s">
        <v>17</v>
      </c>
      <c r="C15" s="84" t="s">
        <v>18</v>
      </c>
      <c r="D15" s="75" t="s">
        <v>9</v>
      </c>
      <c r="E15" s="85">
        <v>116</v>
      </c>
      <c r="G15" s="54"/>
      <c r="H15" s="52"/>
      <c r="I15" s="46"/>
    </row>
    <row r="16" spans="2:9" ht="50.1" customHeight="1">
      <c r="B16" s="73" t="s">
        <v>19</v>
      </c>
      <c r="C16" s="88" t="s">
        <v>20</v>
      </c>
      <c r="D16" s="75" t="s">
        <v>21</v>
      </c>
      <c r="E16" s="85">
        <v>2.44</v>
      </c>
      <c r="G16" s="51"/>
      <c r="H16" s="52"/>
      <c r="I16" s="46"/>
    </row>
    <row r="17" spans="2:9" ht="50.1" customHeight="1">
      <c r="B17" s="73" t="s">
        <v>22</v>
      </c>
      <c r="C17" s="88" t="s">
        <v>23</v>
      </c>
      <c r="D17" s="75" t="s">
        <v>24</v>
      </c>
      <c r="E17" s="89">
        <v>47.6</v>
      </c>
      <c r="G17" s="54"/>
      <c r="H17" s="52"/>
      <c r="I17" s="46"/>
    </row>
    <row r="18" spans="2:9" ht="50.1" customHeight="1">
      <c r="B18" s="73" t="s">
        <v>25</v>
      </c>
      <c r="C18" s="84" t="s">
        <v>26</v>
      </c>
      <c r="D18" s="75" t="s">
        <v>9</v>
      </c>
      <c r="E18" s="85">
        <v>22381.9</v>
      </c>
      <c r="G18" s="54"/>
      <c r="H18" s="52"/>
      <c r="I18" s="46"/>
    </row>
    <row r="19" spans="2:9" ht="50.1" customHeight="1">
      <c r="B19" s="73" t="s">
        <v>27</v>
      </c>
      <c r="C19" s="90" t="s">
        <v>28</v>
      </c>
      <c r="D19" s="75" t="s">
        <v>9</v>
      </c>
      <c r="E19" s="85">
        <v>442.3</v>
      </c>
      <c r="G19" s="51"/>
      <c r="H19" s="52"/>
      <c r="I19" s="46"/>
    </row>
    <row r="20" spans="2:9" ht="50.1" customHeight="1">
      <c r="B20" s="73" t="s">
        <v>29</v>
      </c>
      <c r="C20" s="84" t="s">
        <v>30</v>
      </c>
      <c r="D20" s="75" t="s">
        <v>9</v>
      </c>
      <c r="E20" s="85">
        <v>2278.1999999999998</v>
      </c>
      <c r="G20" s="51"/>
      <c r="H20" s="52"/>
      <c r="I20" s="46"/>
    </row>
    <row r="21" spans="2:9" ht="50.1" customHeight="1">
      <c r="B21" s="73" t="s">
        <v>31</v>
      </c>
      <c r="C21" s="84" t="s">
        <v>32</v>
      </c>
      <c r="D21" s="75" t="s">
        <v>9</v>
      </c>
      <c r="E21" s="85">
        <v>717.6</v>
      </c>
      <c r="G21" s="54"/>
      <c r="H21" s="52"/>
      <c r="I21" s="46"/>
    </row>
    <row r="22" spans="2:9" ht="50.1" customHeight="1">
      <c r="B22" s="73" t="s">
        <v>33</v>
      </c>
      <c r="C22" s="84" t="s">
        <v>34</v>
      </c>
      <c r="D22" s="75" t="s">
        <v>9</v>
      </c>
      <c r="E22" s="85">
        <v>0</v>
      </c>
      <c r="G22" s="51"/>
      <c r="H22" s="52"/>
      <c r="I22" s="46"/>
    </row>
    <row r="23" spans="2:9" ht="50.1" customHeight="1">
      <c r="B23" s="73" t="s">
        <v>35</v>
      </c>
      <c r="C23" s="84" t="s">
        <v>36</v>
      </c>
      <c r="D23" s="75" t="s">
        <v>9</v>
      </c>
      <c r="E23" s="85">
        <v>0</v>
      </c>
      <c r="G23" s="54"/>
      <c r="H23" s="52"/>
      <c r="I23" s="46"/>
    </row>
    <row r="24" spans="2:9" ht="50.1" customHeight="1">
      <c r="B24" s="73" t="s">
        <v>37</v>
      </c>
      <c r="C24" s="84" t="s">
        <v>38</v>
      </c>
      <c r="D24" s="75" t="s">
        <v>9</v>
      </c>
      <c r="E24" s="85">
        <v>507.3</v>
      </c>
      <c r="G24" s="54"/>
      <c r="H24" s="52"/>
      <c r="I24" s="46"/>
    </row>
    <row r="25" spans="2:9" ht="50.1" customHeight="1">
      <c r="B25" s="73" t="s">
        <v>39</v>
      </c>
      <c r="C25" s="90" t="s">
        <v>40</v>
      </c>
      <c r="D25" s="75" t="s">
        <v>9</v>
      </c>
      <c r="E25" s="85">
        <v>0</v>
      </c>
      <c r="G25" s="51"/>
      <c r="H25" s="52"/>
      <c r="I25" s="46"/>
    </row>
    <row r="26" spans="2:9" ht="50.1" customHeight="1">
      <c r="B26" s="73" t="s">
        <v>41</v>
      </c>
      <c r="C26" s="84" t="s">
        <v>42</v>
      </c>
      <c r="D26" s="75" t="s">
        <v>9</v>
      </c>
      <c r="E26" s="85">
        <v>598.29999999999995</v>
      </c>
      <c r="G26" s="54"/>
      <c r="H26" s="52"/>
      <c r="I26" s="46"/>
    </row>
    <row r="27" spans="2:9" ht="50.1" customHeight="1">
      <c r="B27" s="73" t="s">
        <v>43</v>
      </c>
      <c r="C27" s="88" t="s">
        <v>44</v>
      </c>
      <c r="D27" s="75" t="s">
        <v>9</v>
      </c>
      <c r="E27" s="85">
        <v>0</v>
      </c>
      <c r="G27" s="54"/>
      <c r="H27" s="52"/>
      <c r="I27" s="46"/>
    </row>
    <row r="28" spans="2:9" ht="50.1" customHeight="1">
      <c r="B28" s="73" t="s">
        <v>45</v>
      </c>
      <c r="C28" s="88" t="s">
        <v>46</v>
      </c>
      <c r="D28" s="75" t="s">
        <v>9</v>
      </c>
      <c r="E28" s="85">
        <v>0</v>
      </c>
      <c r="G28" s="54"/>
      <c r="H28" s="52"/>
      <c r="I28" s="46"/>
    </row>
    <row r="29" spans="2:9" ht="78.75" customHeight="1">
      <c r="B29" s="73" t="s">
        <v>47</v>
      </c>
      <c r="C29" s="84" t="s">
        <v>48</v>
      </c>
      <c r="D29" s="75" t="s">
        <v>9</v>
      </c>
      <c r="E29" s="85">
        <v>1266.7</v>
      </c>
      <c r="G29" s="56"/>
      <c r="H29" s="52"/>
      <c r="I29" s="46"/>
    </row>
    <row r="30" spans="2:9" ht="82.5" customHeight="1">
      <c r="B30" s="73" t="s">
        <v>49</v>
      </c>
      <c r="C30" s="88" t="s">
        <v>44</v>
      </c>
      <c r="D30" s="75" t="s">
        <v>9</v>
      </c>
      <c r="E30" s="85">
        <v>0</v>
      </c>
      <c r="G30" s="53"/>
      <c r="H30" s="52"/>
      <c r="I30" s="46"/>
    </row>
    <row r="31" spans="2:9" ht="50.1" customHeight="1">
      <c r="B31" s="73" t="s">
        <v>50</v>
      </c>
      <c r="C31" s="88" t="s">
        <v>46</v>
      </c>
      <c r="D31" s="75" t="s">
        <v>9</v>
      </c>
      <c r="E31" s="85">
        <v>0</v>
      </c>
      <c r="G31" s="52"/>
      <c r="H31" s="52"/>
      <c r="I31" s="46"/>
    </row>
    <row r="32" spans="2:9" ht="50.1" customHeight="1">
      <c r="B32" s="73" t="s">
        <v>51</v>
      </c>
      <c r="C32" s="84" t="s">
        <v>52</v>
      </c>
      <c r="D32" s="75" t="s">
        <v>9</v>
      </c>
      <c r="E32" s="85">
        <v>714</v>
      </c>
      <c r="G32" s="52"/>
      <c r="H32" s="52"/>
      <c r="I32" s="46"/>
    </row>
    <row r="33" spans="2:8" ht="90" customHeight="1">
      <c r="B33" s="73" t="s">
        <v>53</v>
      </c>
      <c r="C33" s="88" t="s">
        <v>54</v>
      </c>
      <c r="D33" s="75" t="s">
        <v>55</v>
      </c>
      <c r="E33" s="91" t="s">
        <v>132</v>
      </c>
      <c r="G33" s="57"/>
      <c r="H33" s="57"/>
    </row>
    <row r="34" spans="2:8" ht="65.25" customHeight="1">
      <c r="B34" s="73" t="s">
        <v>56</v>
      </c>
      <c r="C34" s="84" t="s">
        <v>57</v>
      </c>
      <c r="D34" s="75" t="s">
        <v>9</v>
      </c>
      <c r="E34" s="76">
        <f>SUM(E35:E36)</f>
        <v>188.1</v>
      </c>
      <c r="G34" s="57"/>
      <c r="H34" s="57"/>
    </row>
    <row r="35" spans="2:8" ht="50.1" hidden="1" customHeight="1">
      <c r="B35" s="73" t="s">
        <v>58</v>
      </c>
      <c r="C35" s="77"/>
      <c r="D35" s="77"/>
      <c r="E35" s="77"/>
      <c r="G35" s="57"/>
      <c r="H35" s="57"/>
    </row>
    <row r="36" spans="2:8" ht="74.25" customHeight="1">
      <c r="B36" s="78" t="s">
        <v>110</v>
      </c>
      <c r="C36" s="92" t="s">
        <v>57</v>
      </c>
      <c r="D36" s="79" t="s">
        <v>9</v>
      </c>
      <c r="E36" s="93">
        <v>188.1</v>
      </c>
      <c r="G36" s="57"/>
      <c r="H36" s="57"/>
    </row>
    <row r="37" spans="2:8" ht="50.1" customHeight="1">
      <c r="B37" s="73" t="s">
        <v>6</v>
      </c>
      <c r="C37" s="74" t="s">
        <v>59</v>
      </c>
      <c r="D37" s="75" t="s">
        <v>9</v>
      </c>
      <c r="E37" s="85">
        <v>653.23</v>
      </c>
      <c r="G37" s="57"/>
      <c r="H37" s="57"/>
    </row>
    <row r="38" spans="2:8" ht="50.1" customHeight="1">
      <c r="B38" s="73" t="s">
        <v>7</v>
      </c>
      <c r="C38" s="74" t="s">
        <v>60</v>
      </c>
      <c r="D38" s="75" t="s">
        <v>9</v>
      </c>
      <c r="E38" s="85">
        <v>2178</v>
      </c>
      <c r="G38" s="57"/>
      <c r="H38" s="57"/>
    </row>
    <row r="39" spans="2:8" ht="63.75" customHeight="1">
      <c r="B39" s="73" t="s">
        <v>61</v>
      </c>
      <c r="C39" s="84" t="s">
        <v>62</v>
      </c>
      <c r="D39" s="75" t="s">
        <v>9</v>
      </c>
      <c r="E39" s="85">
        <v>2178</v>
      </c>
      <c r="G39" s="57"/>
      <c r="H39" s="57"/>
    </row>
    <row r="40" spans="2:8" ht="66" customHeight="1">
      <c r="B40" s="73" t="s">
        <v>63</v>
      </c>
      <c r="C40" s="74" t="s">
        <v>64</v>
      </c>
      <c r="D40" s="75" t="s">
        <v>9</v>
      </c>
      <c r="E40" s="85">
        <v>357.27</v>
      </c>
      <c r="G40" s="57"/>
      <c r="H40" s="57"/>
    </row>
    <row r="41" spans="2:8" ht="50.1" customHeight="1">
      <c r="B41" s="73" t="s">
        <v>65</v>
      </c>
      <c r="C41" s="84" t="s">
        <v>66</v>
      </c>
      <c r="D41" s="75" t="s">
        <v>9</v>
      </c>
      <c r="E41" s="85">
        <v>354.27</v>
      </c>
    </row>
    <row r="42" spans="2:8" ht="50.1" customHeight="1">
      <c r="B42" s="73" t="s">
        <v>67</v>
      </c>
      <c r="C42" s="74" t="s">
        <v>68</v>
      </c>
      <c r="D42" s="75" t="s">
        <v>9</v>
      </c>
      <c r="E42" s="85">
        <v>0</v>
      </c>
    </row>
    <row r="43" spans="2:8" ht="66" customHeight="1">
      <c r="B43" s="73" t="s">
        <v>69</v>
      </c>
      <c r="C43" s="74" t="s">
        <v>70</v>
      </c>
      <c r="D43" s="75" t="s">
        <v>55</v>
      </c>
      <c r="E43" s="104" t="s">
        <v>134</v>
      </c>
    </row>
    <row r="44" spans="2:8" ht="66.75" customHeight="1">
      <c r="B44" s="73" t="s">
        <v>71</v>
      </c>
      <c r="C44" s="74" t="s">
        <v>72</v>
      </c>
      <c r="D44" s="75" t="s">
        <v>73</v>
      </c>
      <c r="E44" s="80">
        <v>0</v>
      </c>
    </row>
    <row r="45" spans="2:8" ht="50.1" hidden="1" customHeight="1">
      <c r="B45" s="73" t="s">
        <v>74</v>
      </c>
      <c r="C45" s="77"/>
      <c r="D45" s="77"/>
      <c r="E45" s="77"/>
    </row>
    <row r="46" spans="2:8" ht="60.75" customHeight="1">
      <c r="B46" s="73" t="s">
        <v>75</v>
      </c>
      <c r="C46" s="74" t="s">
        <v>76</v>
      </c>
      <c r="D46" s="75" t="s">
        <v>73</v>
      </c>
      <c r="E46" s="85">
        <v>126.45</v>
      </c>
    </row>
    <row r="47" spans="2:8" ht="78" customHeight="1">
      <c r="B47" s="73" t="s">
        <v>77</v>
      </c>
      <c r="C47" s="74" t="s">
        <v>78</v>
      </c>
      <c r="D47" s="75" t="s">
        <v>79</v>
      </c>
      <c r="E47" s="89">
        <v>417.32299999999998</v>
      </c>
    </row>
    <row r="48" spans="2:8" ht="73.5" customHeight="1">
      <c r="B48" s="73" t="s">
        <v>80</v>
      </c>
      <c r="C48" s="74" t="s">
        <v>81</v>
      </c>
      <c r="D48" s="75" t="s">
        <v>79</v>
      </c>
      <c r="E48" s="89">
        <v>161.42500000000001</v>
      </c>
    </row>
    <row r="49" spans="1:13" ht="76.5" customHeight="1">
      <c r="B49" s="73" t="s">
        <v>82</v>
      </c>
      <c r="C49" s="74" t="s">
        <v>83</v>
      </c>
      <c r="D49" s="75" t="s">
        <v>79</v>
      </c>
      <c r="E49" s="95">
        <f>SUM(E50:E51)</f>
        <v>415.53879999999998</v>
      </c>
    </row>
    <row r="50" spans="1:13" ht="50.1" customHeight="1">
      <c r="B50" s="73" t="s">
        <v>84</v>
      </c>
      <c r="C50" s="84" t="s">
        <v>85</v>
      </c>
      <c r="D50" s="75" t="s">
        <v>79</v>
      </c>
      <c r="E50" s="89">
        <v>405.15989999999999</v>
      </c>
    </row>
    <row r="51" spans="1:13" ht="50.1" customHeight="1">
      <c r="B51" s="73" t="s">
        <v>86</v>
      </c>
      <c r="C51" s="84" t="s">
        <v>87</v>
      </c>
      <c r="D51" s="75" t="s">
        <v>79</v>
      </c>
      <c r="E51" s="89">
        <v>10.3789</v>
      </c>
    </row>
    <row r="52" spans="1:13" ht="50.1" customHeight="1">
      <c r="B52" s="73" t="s">
        <v>88</v>
      </c>
      <c r="C52" s="74" t="s">
        <v>89</v>
      </c>
      <c r="D52" s="75" t="s">
        <v>90</v>
      </c>
      <c r="E52" s="85">
        <f>24301/12*1000000</f>
        <v>2025083333.3333333</v>
      </c>
    </row>
    <row r="53" spans="1:13" ht="50.1" customHeight="1">
      <c r="B53" s="73" t="s">
        <v>91</v>
      </c>
      <c r="C53" s="74" t="s">
        <v>92</v>
      </c>
      <c r="D53" s="75" t="s">
        <v>79</v>
      </c>
      <c r="E53" s="89">
        <v>24.300999999999998</v>
      </c>
    </row>
    <row r="54" spans="1:13" ht="50.1" customHeight="1">
      <c r="B54" s="73" t="s">
        <v>93</v>
      </c>
      <c r="C54" s="74" t="s">
        <v>94</v>
      </c>
      <c r="D54" s="75" t="s">
        <v>95</v>
      </c>
      <c r="E54" s="85">
        <v>5</v>
      </c>
    </row>
    <row r="55" spans="1:13" ht="50.1" customHeight="1">
      <c r="B55" s="73" t="s">
        <v>96</v>
      </c>
      <c r="C55" s="74" t="s">
        <v>97</v>
      </c>
      <c r="D55" s="75" t="s">
        <v>95</v>
      </c>
      <c r="E55" s="85">
        <v>0</v>
      </c>
    </row>
    <row r="56" spans="1:13" ht="50.1" customHeight="1">
      <c r="B56" s="73" t="s">
        <v>98</v>
      </c>
      <c r="C56" s="74" t="s">
        <v>99</v>
      </c>
      <c r="D56" s="75" t="s">
        <v>100</v>
      </c>
      <c r="E56" s="96">
        <v>0</v>
      </c>
    </row>
    <row r="57" spans="1:13" ht="50.1" hidden="1" customHeight="1">
      <c r="B57" s="73" t="s">
        <v>101</v>
      </c>
      <c r="C57" s="77"/>
      <c r="D57" s="77"/>
      <c r="E57" s="77"/>
    </row>
    <row r="58" spans="1:13" ht="50.1" customHeight="1">
      <c r="B58" s="73" t="s">
        <v>102</v>
      </c>
      <c r="C58" s="74" t="s">
        <v>103</v>
      </c>
      <c r="D58" s="75" t="s">
        <v>104</v>
      </c>
      <c r="E58" s="85">
        <v>0.06</v>
      </c>
    </row>
    <row r="59" spans="1:13" ht="90">
      <c r="B59" s="73" t="s">
        <v>105</v>
      </c>
      <c r="C59" s="74" t="s">
        <v>106</v>
      </c>
      <c r="D59" s="75" t="s">
        <v>107</v>
      </c>
      <c r="E59" s="85">
        <v>1.825</v>
      </c>
    </row>
    <row r="60" spans="1:13">
      <c r="B60" s="97"/>
      <c r="C60" s="98"/>
      <c r="D60" s="99"/>
      <c r="E60" s="103"/>
    </row>
    <row r="61" spans="1:13">
      <c r="B61" s="97"/>
      <c r="C61" s="98"/>
      <c r="D61" s="99"/>
      <c r="E61" s="103"/>
    </row>
    <row r="62" spans="1:13">
      <c r="A62" s="127" t="s">
        <v>112</v>
      </c>
      <c r="B62" s="127"/>
      <c r="C62" s="127"/>
      <c r="D62" s="127"/>
      <c r="E62" s="127"/>
      <c r="F62" s="127"/>
      <c r="G62" s="127"/>
      <c r="H62" s="127"/>
      <c r="I62" s="127"/>
      <c r="J62" s="16"/>
      <c r="K62" s="15"/>
      <c r="L62" s="118"/>
      <c r="M62" s="118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3"/>
      <c r="K63" s="15"/>
      <c r="L63" s="118"/>
      <c r="M63" s="118"/>
    </row>
    <row r="64" spans="1:13" ht="15.75" thickBot="1">
      <c r="A64" s="12"/>
      <c r="B64" s="12"/>
      <c r="C64" s="12"/>
      <c r="D64" s="12"/>
      <c r="E64" s="12"/>
      <c r="F64" s="12"/>
      <c r="G64" s="12"/>
      <c r="H64" s="12"/>
      <c r="I64" s="12"/>
      <c r="J64" s="13"/>
      <c r="K64" s="15"/>
      <c r="L64" s="118"/>
      <c r="M64" s="118"/>
    </row>
    <row r="65" spans="1:13" ht="58.5" thickBot="1">
      <c r="A65" s="11" t="s">
        <v>0</v>
      </c>
      <c r="B65" s="11" t="s">
        <v>113</v>
      </c>
      <c r="C65" s="11" t="s">
        <v>114</v>
      </c>
      <c r="D65" s="11" t="s">
        <v>115</v>
      </c>
      <c r="E65" s="11" t="s">
        <v>116</v>
      </c>
      <c r="F65" s="11" t="s">
        <v>117</v>
      </c>
      <c r="G65" s="11" t="s">
        <v>118</v>
      </c>
      <c r="H65" s="11" t="s">
        <v>119</v>
      </c>
      <c r="I65" s="11" t="s">
        <v>120</v>
      </c>
      <c r="J65" s="13"/>
      <c r="K65" s="15"/>
      <c r="L65" s="118"/>
      <c r="M65" s="118"/>
    </row>
    <row r="66" spans="1:13" ht="15.75" thickBot="1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3"/>
      <c r="K66" s="15"/>
      <c r="L66" s="118"/>
      <c r="M66" s="118"/>
    </row>
    <row r="67" spans="1:13" ht="15.75" thickBot="1">
      <c r="A67" s="9">
        <v>1</v>
      </c>
      <c r="B67" s="120" t="s">
        <v>121</v>
      </c>
      <c r="C67" s="121"/>
      <c r="D67" s="121"/>
      <c r="E67" s="121"/>
      <c r="F67" s="121"/>
      <c r="G67" s="122"/>
      <c r="H67" s="102">
        <v>714</v>
      </c>
      <c r="I67" s="101">
        <f ca="1">H67*100/E11</f>
        <v>2.2068095838587642</v>
      </c>
      <c r="J67" s="13"/>
      <c r="K67" s="15"/>
      <c r="L67" s="118"/>
      <c r="M67" s="118"/>
    </row>
    <row r="68" spans="1:13" ht="15.75" thickBot="1">
      <c r="A68" s="7" t="s">
        <v>122</v>
      </c>
      <c r="B68" s="123" t="s">
        <v>139</v>
      </c>
      <c r="C68" s="124"/>
      <c r="D68" s="124"/>
      <c r="E68" s="124"/>
      <c r="F68" s="124"/>
      <c r="G68" s="124"/>
      <c r="H68" s="6"/>
      <c r="I68" s="5"/>
      <c r="J68" s="13"/>
      <c r="K68" s="15"/>
      <c r="L68" s="118"/>
      <c r="M68" s="118"/>
    </row>
    <row r="69" spans="1:13" ht="15.75" thickBot="1">
      <c r="A69" s="108" t="s">
        <v>123</v>
      </c>
      <c r="B69" s="4"/>
      <c r="C69" s="3" t="s">
        <v>124</v>
      </c>
      <c r="D69" s="2"/>
      <c r="E69" s="3"/>
      <c r="F69" s="1"/>
      <c r="G69" s="17"/>
      <c r="H69" s="18"/>
      <c r="I69" s="19"/>
      <c r="J69" s="20"/>
      <c r="K69" s="15"/>
      <c r="L69" s="118"/>
      <c r="M69" s="118"/>
    </row>
    <row r="70" spans="1:13">
      <c r="A70" s="109"/>
      <c r="B70" s="21"/>
      <c r="C70" s="111" t="s">
        <v>125</v>
      </c>
      <c r="D70" s="113" t="s">
        <v>125</v>
      </c>
      <c r="E70" s="115" t="s">
        <v>125</v>
      </c>
      <c r="F70" s="22"/>
      <c r="G70" s="22" t="s">
        <v>126</v>
      </c>
      <c r="H70" s="23" t="s">
        <v>125</v>
      </c>
      <c r="I70" s="24" t="e">
        <f>H70*100/H67</f>
        <v>#VALUE!</v>
      </c>
      <c r="J70" s="20"/>
      <c r="K70" s="15"/>
      <c r="L70" s="119"/>
      <c r="M70" s="25"/>
    </row>
    <row r="71" spans="1:13">
      <c r="A71" s="109"/>
      <c r="B71" s="21" t="s">
        <v>125</v>
      </c>
      <c r="C71" s="112"/>
      <c r="D71" s="114"/>
      <c r="E71" s="116"/>
      <c r="F71" s="26"/>
      <c r="G71" s="26"/>
      <c r="H71" s="26"/>
      <c r="I71" s="27"/>
      <c r="J71" s="28"/>
      <c r="K71" s="15"/>
      <c r="L71" s="119"/>
      <c r="M71" s="25"/>
    </row>
    <row r="72" spans="1:13" ht="15.75" thickBot="1">
      <c r="A72" s="110"/>
      <c r="B72" s="29"/>
      <c r="C72" s="30"/>
      <c r="D72" s="31"/>
      <c r="E72" s="116"/>
      <c r="F72" s="26"/>
      <c r="G72" s="26"/>
      <c r="H72" s="26"/>
      <c r="I72" s="27"/>
      <c r="J72" s="20"/>
      <c r="K72" s="15"/>
      <c r="L72" s="119"/>
      <c r="M72" s="25"/>
    </row>
    <row r="73" spans="1:13" ht="15.75" thickBot="1">
      <c r="A73" s="32"/>
      <c r="B73" s="33"/>
      <c r="C73" s="34"/>
      <c r="D73" s="34"/>
      <c r="E73" s="117"/>
      <c r="F73" s="35"/>
      <c r="G73" s="35"/>
      <c r="H73" s="36"/>
      <c r="I73" s="37"/>
      <c r="J73" s="28"/>
      <c r="K73" s="15"/>
      <c r="L73" s="119"/>
      <c r="M73" s="25"/>
    </row>
    <row r="74" spans="1:13" ht="15.75" thickBot="1">
      <c r="A74" s="108" t="s">
        <v>127</v>
      </c>
      <c r="B74" s="4"/>
      <c r="C74" s="3"/>
      <c r="D74" s="2"/>
      <c r="E74" s="3"/>
      <c r="F74" s="1"/>
      <c r="G74" s="17"/>
      <c r="H74" s="18"/>
      <c r="I74" s="19"/>
      <c r="J74" s="28"/>
      <c r="K74" s="15"/>
      <c r="L74" s="38"/>
      <c r="M74" s="39"/>
    </row>
    <row r="75" spans="1:13">
      <c r="A75" s="109"/>
      <c r="B75" s="21" t="s">
        <v>125</v>
      </c>
      <c r="C75" s="111" t="s">
        <v>125</v>
      </c>
      <c r="D75" s="113" t="s">
        <v>125</v>
      </c>
      <c r="E75" s="115" t="s">
        <v>125</v>
      </c>
      <c r="F75" s="22"/>
      <c r="G75" s="22" t="s">
        <v>126</v>
      </c>
      <c r="H75" s="23" t="s">
        <v>125</v>
      </c>
      <c r="I75" s="24" t="e">
        <f>H75*100/H67</f>
        <v>#VALUE!</v>
      </c>
      <c r="J75" s="28"/>
      <c r="K75" s="15"/>
      <c r="L75" s="38"/>
      <c r="M75" s="39"/>
    </row>
    <row r="76" spans="1:13">
      <c r="A76" s="109"/>
      <c r="B76" s="21"/>
      <c r="C76" s="112"/>
      <c r="D76" s="114"/>
      <c r="E76" s="116"/>
      <c r="F76" s="26"/>
      <c r="G76" s="26"/>
      <c r="H76" s="26"/>
      <c r="I76" s="27"/>
      <c r="J76" s="28"/>
      <c r="K76" s="15"/>
      <c r="L76" s="38"/>
      <c r="M76" s="39"/>
    </row>
    <row r="77" spans="1:13" ht="15.75" thickBot="1">
      <c r="A77" s="110"/>
      <c r="B77" s="29"/>
      <c r="C77" s="30"/>
      <c r="D77" s="31"/>
      <c r="E77" s="116"/>
      <c r="F77" s="26"/>
      <c r="G77" s="26"/>
      <c r="H77" s="26"/>
      <c r="I77" s="27"/>
      <c r="J77" s="28"/>
      <c r="K77" s="15"/>
      <c r="L77" s="38"/>
      <c r="M77" s="39"/>
    </row>
    <row r="78" spans="1:13" ht="15.75" thickBot="1">
      <c r="A78" s="32"/>
      <c r="B78" s="33"/>
      <c r="C78" s="34"/>
      <c r="D78" s="34"/>
      <c r="E78" s="117"/>
      <c r="F78" s="35"/>
      <c r="G78" s="35"/>
      <c r="H78" s="36"/>
      <c r="I78" s="37"/>
      <c r="J78" s="28"/>
      <c r="K78" s="15"/>
      <c r="L78" s="40"/>
      <c r="M78" s="40"/>
    </row>
    <row r="79" spans="1:13" ht="15.75" thickBot="1">
      <c r="A79" s="108" t="s">
        <v>128</v>
      </c>
      <c r="B79" s="4"/>
      <c r="C79" s="3"/>
      <c r="D79" s="2"/>
      <c r="E79" s="3"/>
      <c r="F79" s="1"/>
      <c r="G79" s="17"/>
      <c r="H79" s="18"/>
      <c r="I79" s="19"/>
      <c r="J79" s="28"/>
      <c r="K79" s="15"/>
      <c r="L79" s="40"/>
      <c r="M79" s="40"/>
    </row>
    <row r="80" spans="1:13">
      <c r="A80" s="109"/>
      <c r="B80" s="21" t="s">
        <v>125</v>
      </c>
      <c r="C80" s="111" t="s">
        <v>125</v>
      </c>
      <c r="D80" s="113" t="s">
        <v>125</v>
      </c>
      <c r="E80" s="115" t="s">
        <v>125</v>
      </c>
      <c r="F80" s="22"/>
      <c r="G80" s="22" t="s">
        <v>126</v>
      </c>
      <c r="H80" s="23" t="s">
        <v>125</v>
      </c>
      <c r="I80" s="24" t="e">
        <f>H80*100/H67</f>
        <v>#VALUE!</v>
      </c>
      <c r="J80" s="28"/>
      <c r="K80" s="15"/>
      <c r="L80" s="40"/>
      <c r="M80" s="40"/>
    </row>
    <row r="81" spans="1:13">
      <c r="A81" s="109"/>
      <c r="B81" s="21"/>
      <c r="C81" s="112"/>
      <c r="D81" s="114"/>
      <c r="E81" s="116"/>
      <c r="F81" s="26"/>
      <c r="G81" s="26"/>
      <c r="H81" s="26"/>
      <c r="I81" s="27"/>
      <c r="J81" s="28"/>
      <c r="K81" s="15"/>
      <c r="L81" s="40"/>
      <c r="M81" s="40"/>
    </row>
    <row r="82" spans="1:13" ht="15.75" thickBot="1">
      <c r="A82" s="110"/>
      <c r="B82" s="29"/>
      <c r="C82" s="30"/>
      <c r="D82" s="31"/>
      <c r="E82" s="116"/>
      <c r="F82" s="26"/>
      <c r="G82" s="26"/>
      <c r="H82" s="26"/>
      <c r="I82" s="27"/>
      <c r="J82" s="28"/>
      <c r="K82" s="15"/>
      <c r="L82" s="40"/>
      <c r="M82" s="40"/>
    </row>
    <row r="83" spans="1:13" ht="15.75" thickBot="1">
      <c r="A83" s="32"/>
      <c r="B83" s="33"/>
      <c r="C83" s="34"/>
      <c r="D83" s="34"/>
      <c r="E83" s="117"/>
      <c r="F83" s="35"/>
      <c r="G83" s="35"/>
      <c r="H83" s="36"/>
      <c r="I83" s="37"/>
      <c r="J83" s="28"/>
      <c r="K83" s="15"/>
      <c r="L83" s="40"/>
      <c r="M83" s="40"/>
    </row>
  </sheetData>
  <mergeCells count="26">
    <mergeCell ref="L62:M62"/>
    <mergeCell ref="L63:M63"/>
    <mergeCell ref="L64:M64"/>
    <mergeCell ref="B3:E3"/>
    <mergeCell ref="B4:E4"/>
    <mergeCell ref="A62:I62"/>
    <mergeCell ref="L65:M65"/>
    <mergeCell ref="L66:M66"/>
    <mergeCell ref="B67:G67"/>
    <mergeCell ref="L67:M67"/>
    <mergeCell ref="B68:G68"/>
    <mergeCell ref="L68:M68"/>
    <mergeCell ref="A69:A72"/>
    <mergeCell ref="L69:M69"/>
    <mergeCell ref="C70:C71"/>
    <mergeCell ref="D70:D71"/>
    <mergeCell ref="E70:E73"/>
    <mergeCell ref="L70:L73"/>
    <mergeCell ref="A74:A77"/>
    <mergeCell ref="C75:C76"/>
    <mergeCell ref="D75:D76"/>
    <mergeCell ref="E75:E78"/>
    <mergeCell ref="A79:A82"/>
    <mergeCell ref="C80:C81"/>
    <mergeCell ref="D80:D81"/>
    <mergeCell ref="E80:E83"/>
  </mergeCells>
  <dataValidations count="5">
    <dataValidation type="decimal" allowBlank="1" showErrorMessage="1" errorTitle="Ошибка" error="Допускается ввод только действительных чисел!" sqref="E40:E4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10 C36">
      <formula1>900</formula1>
    </dataValidation>
    <dataValidation type="decimal" allowBlank="1" showErrorMessage="1" errorTitle="Ошибка" error="Допускается ввод только действительных чисел!" sqref="E37:E3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3">
      <formula1>900</formula1>
    </dataValidation>
    <dataValidation type="decimal" allowBlank="1" showErrorMessage="1" errorTitle="Ошибка" error="Допускается ввод только неотрицательных чисел!" sqref="E58:E61 E46:E48 E50:E56 E44 E12 E15:E32 E10 E42 E39 E36">
      <formula1>0</formula1>
      <formula2>9.99999999999999E+23</formula2>
    </dataValidation>
  </dataValidations>
  <hyperlinks>
    <hyperlink ref="E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topLeftCell="A59" zoomScale="77" zoomScaleNormal="77" workbookViewId="0">
      <selection activeCell="M68" sqref="M68"/>
    </sheetView>
  </sheetViews>
  <sheetFormatPr defaultRowHeight="15"/>
  <cols>
    <col min="1" max="1" width="9.140625" style="45"/>
    <col min="2" max="2" width="13.7109375" customWidth="1"/>
    <col min="3" max="3" width="30.5703125" customWidth="1"/>
    <col min="4" max="4" width="22.5703125" customWidth="1"/>
    <col min="5" max="5" width="31.42578125" customWidth="1"/>
    <col min="6" max="6" width="9.140625" style="45"/>
    <col min="7" max="7" width="23" style="45" bestFit="1" customWidth="1"/>
    <col min="8" max="8" width="9.140625" style="45"/>
    <col min="9" max="9" width="15" style="45" bestFit="1" customWidth="1"/>
    <col min="10" max="16384" width="9.140625" style="45"/>
  </cols>
  <sheetData>
    <row r="2" spans="1:9" ht="75" customHeight="1">
      <c r="A2" s="106"/>
      <c r="B2" s="125" t="s">
        <v>136</v>
      </c>
      <c r="C2" s="125"/>
      <c r="D2" s="125"/>
      <c r="E2" s="125"/>
      <c r="F2" s="64"/>
    </row>
    <row r="3" spans="1:9" ht="11.25" customHeight="1">
      <c r="A3" s="106"/>
      <c r="B3" s="126" t="str">
        <f>IF(org=0,"Не определено",org)</f>
        <v>Публичное акционерное общество "Северский трубный завод", г. Полевской</v>
      </c>
      <c r="C3" s="126"/>
      <c r="D3" s="126"/>
      <c r="E3" s="126"/>
      <c r="F3" s="64"/>
    </row>
    <row r="4" spans="1:9">
      <c r="A4" s="106"/>
      <c r="B4" s="66"/>
      <c r="C4" s="67"/>
      <c r="D4" s="67"/>
      <c r="E4" s="68"/>
      <c r="F4" s="64"/>
    </row>
    <row r="5" spans="1:9" ht="30.75" thickBot="1">
      <c r="A5" s="106"/>
      <c r="B5" s="69" t="s">
        <v>0</v>
      </c>
      <c r="C5" s="70" t="s">
        <v>1</v>
      </c>
      <c r="D5" s="71" t="s">
        <v>2</v>
      </c>
      <c r="E5" s="71" t="s">
        <v>3</v>
      </c>
      <c r="F5" s="64"/>
    </row>
    <row r="6" spans="1:9" ht="15.75" thickTop="1">
      <c r="A6" s="106"/>
      <c r="B6" s="72" t="s">
        <v>4</v>
      </c>
      <c r="C6" s="72" t="s">
        <v>5</v>
      </c>
      <c r="D6" s="72" t="s">
        <v>6</v>
      </c>
      <c r="E6" s="72" t="s">
        <v>7</v>
      </c>
      <c r="F6" s="64"/>
    </row>
    <row r="7" spans="1:9" ht="45">
      <c r="A7" s="106"/>
      <c r="B7" s="73" t="s">
        <v>4</v>
      </c>
      <c r="C7" s="74" t="s">
        <v>8</v>
      </c>
      <c r="D7" s="75" t="s">
        <v>9</v>
      </c>
      <c r="E7" s="76">
        <f>SUM(E8:E9)</f>
        <v>11463.05</v>
      </c>
      <c r="F7" s="64"/>
    </row>
    <row r="8" spans="1:9" hidden="1">
      <c r="A8" s="106"/>
      <c r="B8" s="73" t="s">
        <v>10</v>
      </c>
      <c r="C8" s="77"/>
      <c r="D8" s="77"/>
      <c r="E8" s="77"/>
      <c r="F8" s="64"/>
    </row>
    <row r="9" spans="1:9" ht="18.75">
      <c r="A9" s="106"/>
      <c r="B9" s="78" t="s">
        <v>11</v>
      </c>
      <c r="C9" s="107" t="s">
        <v>135</v>
      </c>
      <c r="D9" s="79" t="s">
        <v>9</v>
      </c>
      <c r="E9" s="80">
        <v>11463.05</v>
      </c>
      <c r="F9" s="64"/>
      <c r="G9" s="58"/>
      <c r="H9" s="59"/>
      <c r="I9" s="59"/>
    </row>
    <row r="10" spans="1:9" ht="75">
      <c r="A10" s="106"/>
      <c r="B10" s="73" t="s">
        <v>5</v>
      </c>
      <c r="C10" s="74" t="s">
        <v>12</v>
      </c>
      <c r="D10" s="75" t="s">
        <v>9</v>
      </c>
      <c r="E10" s="76">
        <f ca="1">SUM(E11:E12)+E14+SUM(E17:E25)+E28+E31+E33</f>
        <v>11577.800000000001</v>
      </c>
      <c r="F10" s="64"/>
      <c r="G10" s="59"/>
      <c r="H10" s="60"/>
      <c r="I10" s="59"/>
    </row>
    <row r="11" spans="1:9" ht="60">
      <c r="A11" s="106"/>
      <c r="B11" s="73" t="s">
        <v>13</v>
      </c>
      <c r="C11" s="84" t="s">
        <v>14</v>
      </c>
      <c r="D11" s="75" t="s">
        <v>9</v>
      </c>
      <c r="E11" s="85">
        <v>0</v>
      </c>
      <c r="F11" s="64"/>
      <c r="G11" s="48"/>
      <c r="H11" s="59"/>
      <c r="I11" s="59"/>
    </row>
    <row r="12" spans="1:9">
      <c r="A12" s="106"/>
      <c r="B12" s="73" t="s">
        <v>15</v>
      </c>
      <c r="C12" s="84" t="s">
        <v>16</v>
      </c>
      <c r="D12" s="75" t="s">
        <v>9</v>
      </c>
      <c r="E12" s="76">
        <f ca="1">SUMIF(flagSum_List02_2,"p",E13:E13)</f>
        <v>0</v>
      </c>
      <c r="F12" s="64"/>
      <c r="G12" s="47"/>
      <c r="H12" s="59"/>
      <c r="I12" s="59"/>
    </row>
    <row r="13" spans="1:9" ht="23.25" hidden="1" customHeight="1">
      <c r="A13" s="106"/>
      <c r="B13" s="86" t="e">
        <f>#REF!</f>
        <v>#REF!</v>
      </c>
      <c r="C13" s="77"/>
      <c r="D13" s="77"/>
      <c r="E13" s="77"/>
      <c r="F13" s="64"/>
      <c r="G13" s="44"/>
      <c r="H13" s="59"/>
      <c r="I13" s="59"/>
    </row>
    <row r="14" spans="1:9" ht="90">
      <c r="A14" s="106"/>
      <c r="B14" s="73" t="s">
        <v>17</v>
      </c>
      <c r="C14" s="84" t="s">
        <v>18</v>
      </c>
      <c r="D14" s="75" t="s">
        <v>9</v>
      </c>
      <c r="E14" s="85">
        <v>122.1</v>
      </c>
      <c r="F14" s="64"/>
      <c r="G14" s="48"/>
      <c r="H14" s="61"/>
      <c r="I14" s="59"/>
    </row>
    <row r="15" spans="1:9" ht="45">
      <c r="A15" s="106"/>
      <c r="B15" s="73" t="s">
        <v>19</v>
      </c>
      <c r="C15" s="88" t="s">
        <v>20</v>
      </c>
      <c r="D15" s="75" t="s">
        <v>21</v>
      </c>
      <c r="E15" s="85">
        <v>2.44</v>
      </c>
      <c r="F15" s="64"/>
      <c r="G15" s="48"/>
      <c r="H15" s="61"/>
      <c r="I15" s="59"/>
    </row>
    <row r="16" spans="1:9" ht="30">
      <c r="A16" s="106"/>
      <c r="B16" s="73" t="s">
        <v>22</v>
      </c>
      <c r="C16" s="88" t="s">
        <v>23</v>
      </c>
      <c r="D16" s="75" t="s">
        <v>24</v>
      </c>
      <c r="E16" s="89">
        <v>50.1</v>
      </c>
      <c r="F16" s="64"/>
      <c r="G16" s="49"/>
      <c r="H16" s="61"/>
      <c r="I16" s="59"/>
    </row>
    <row r="17" spans="1:9" ht="75">
      <c r="A17" s="106"/>
      <c r="B17" s="73" t="s">
        <v>25</v>
      </c>
      <c r="C17" s="84" t="s">
        <v>26</v>
      </c>
      <c r="D17" s="75" t="s">
        <v>9</v>
      </c>
      <c r="E17" s="85">
        <v>4291.5</v>
      </c>
      <c r="F17" s="64"/>
      <c r="G17" s="48"/>
      <c r="H17" s="61"/>
      <c r="I17" s="59"/>
    </row>
    <row r="18" spans="1:9" ht="47.25">
      <c r="A18" s="106"/>
      <c r="B18" s="73" t="s">
        <v>27</v>
      </c>
      <c r="C18" s="90" t="s">
        <v>28</v>
      </c>
      <c r="D18" s="75" t="s">
        <v>9</v>
      </c>
      <c r="E18" s="85">
        <v>350.4</v>
      </c>
      <c r="F18" s="64"/>
      <c r="G18" s="48"/>
      <c r="H18" s="61"/>
      <c r="I18" s="59"/>
    </row>
    <row r="19" spans="1:9" ht="60">
      <c r="A19" s="106"/>
      <c r="B19" s="73" t="s">
        <v>29</v>
      </c>
      <c r="C19" s="84" t="s">
        <v>30</v>
      </c>
      <c r="D19" s="75" t="s">
        <v>9</v>
      </c>
      <c r="E19" s="85">
        <v>3055.4</v>
      </c>
      <c r="F19" s="64"/>
      <c r="G19" s="48"/>
      <c r="H19" s="61"/>
      <c r="I19" s="59"/>
    </row>
    <row r="20" spans="1:9" ht="75">
      <c r="A20" s="106"/>
      <c r="B20" s="73" t="s">
        <v>31</v>
      </c>
      <c r="C20" s="84" t="s">
        <v>32</v>
      </c>
      <c r="D20" s="75" t="s">
        <v>9</v>
      </c>
      <c r="E20" s="85">
        <v>962.4</v>
      </c>
      <c r="F20" s="64"/>
      <c r="G20" s="48"/>
      <c r="H20" s="61"/>
      <c r="I20" s="59"/>
    </row>
    <row r="21" spans="1:9" ht="60">
      <c r="A21" s="106"/>
      <c r="B21" s="73" t="s">
        <v>33</v>
      </c>
      <c r="C21" s="84" t="s">
        <v>34</v>
      </c>
      <c r="D21" s="75" t="s">
        <v>9</v>
      </c>
      <c r="E21" s="85">
        <v>0</v>
      </c>
      <c r="F21" s="64"/>
      <c r="G21" s="48"/>
      <c r="H21" s="61"/>
      <c r="I21" s="59"/>
    </row>
    <row r="22" spans="1:9" ht="75">
      <c r="A22" s="106"/>
      <c r="B22" s="73" t="s">
        <v>35</v>
      </c>
      <c r="C22" s="84" t="s">
        <v>36</v>
      </c>
      <c r="D22" s="75" t="s">
        <v>9</v>
      </c>
      <c r="E22" s="85">
        <v>0</v>
      </c>
      <c r="F22" s="64"/>
      <c r="G22" s="48"/>
      <c r="H22" s="61"/>
      <c r="I22" s="59"/>
    </row>
    <row r="23" spans="1:9" ht="60">
      <c r="A23" s="106"/>
      <c r="B23" s="73" t="s">
        <v>37</v>
      </c>
      <c r="C23" s="84" t="s">
        <v>38</v>
      </c>
      <c r="D23" s="75" t="s">
        <v>9</v>
      </c>
      <c r="E23" s="85">
        <v>403.7</v>
      </c>
      <c r="F23" s="64"/>
      <c r="G23" s="48"/>
      <c r="H23" s="61"/>
      <c r="I23" s="59"/>
    </row>
    <row r="24" spans="1:9" ht="78.75">
      <c r="A24" s="106"/>
      <c r="B24" s="73" t="s">
        <v>39</v>
      </c>
      <c r="C24" s="90" t="s">
        <v>40</v>
      </c>
      <c r="D24" s="75" t="s">
        <v>9</v>
      </c>
      <c r="E24" s="85">
        <v>0</v>
      </c>
      <c r="F24" s="64"/>
      <c r="G24" s="48"/>
      <c r="H24" s="61"/>
      <c r="I24" s="59"/>
    </row>
    <row r="25" spans="1:9" ht="22.5" customHeight="1">
      <c r="A25" s="106"/>
      <c r="B25" s="73" t="s">
        <v>41</v>
      </c>
      <c r="C25" s="84" t="s">
        <v>42</v>
      </c>
      <c r="D25" s="75" t="s">
        <v>9</v>
      </c>
      <c r="E25" s="85">
        <v>888.2</v>
      </c>
      <c r="F25" s="64"/>
      <c r="G25" s="48"/>
      <c r="H25" s="61"/>
      <c r="I25" s="59"/>
    </row>
    <row r="26" spans="1:9" ht="30">
      <c r="A26" s="106"/>
      <c r="B26" s="73" t="s">
        <v>43</v>
      </c>
      <c r="C26" s="88" t="s">
        <v>44</v>
      </c>
      <c r="D26" s="75" t="s">
        <v>9</v>
      </c>
      <c r="E26" s="85">
        <v>0</v>
      </c>
      <c r="F26" s="64"/>
      <c r="G26" s="48"/>
      <c r="H26" s="61"/>
      <c r="I26" s="59"/>
    </row>
    <row r="27" spans="1:9" ht="30">
      <c r="A27" s="106"/>
      <c r="B27" s="73" t="s">
        <v>45</v>
      </c>
      <c r="C27" s="88" t="s">
        <v>46</v>
      </c>
      <c r="D27" s="75" t="s">
        <v>9</v>
      </c>
      <c r="E27" s="85">
        <v>0</v>
      </c>
      <c r="F27" s="64"/>
      <c r="G27" s="48"/>
      <c r="H27" s="61"/>
      <c r="I27" s="59"/>
    </row>
    <row r="28" spans="1:9" ht="45">
      <c r="A28" s="106"/>
      <c r="B28" s="73" t="s">
        <v>47</v>
      </c>
      <c r="C28" s="84" t="s">
        <v>48</v>
      </c>
      <c r="D28" s="75" t="s">
        <v>9</v>
      </c>
      <c r="E28" s="85">
        <v>26.6</v>
      </c>
      <c r="F28" s="64"/>
      <c r="G28" s="48"/>
      <c r="H28" s="61"/>
      <c r="I28" s="59"/>
    </row>
    <row r="29" spans="1:9" ht="30">
      <c r="A29" s="106"/>
      <c r="B29" s="73" t="s">
        <v>49</v>
      </c>
      <c r="C29" s="88" t="s">
        <v>44</v>
      </c>
      <c r="D29" s="75" t="s">
        <v>9</v>
      </c>
      <c r="E29" s="85">
        <v>0</v>
      </c>
      <c r="F29" s="64"/>
      <c r="G29" s="48"/>
      <c r="H29" s="61"/>
      <c r="I29" s="59"/>
    </row>
    <row r="30" spans="1:9" ht="30">
      <c r="A30" s="106"/>
      <c r="B30" s="73" t="s">
        <v>50</v>
      </c>
      <c r="C30" s="88" t="s">
        <v>46</v>
      </c>
      <c r="D30" s="75" t="s">
        <v>9</v>
      </c>
      <c r="E30" s="85">
        <v>0</v>
      </c>
      <c r="F30" s="64"/>
      <c r="G30" s="48"/>
      <c r="H30" s="61"/>
      <c r="I30" s="59"/>
    </row>
    <row r="31" spans="1:9" ht="75">
      <c r="A31" s="106"/>
      <c r="B31" s="73" t="s">
        <v>51</v>
      </c>
      <c r="C31" s="84" t="s">
        <v>52</v>
      </c>
      <c r="D31" s="75" t="s">
        <v>9</v>
      </c>
      <c r="E31" s="85">
        <v>788</v>
      </c>
      <c r="F31" s="64"/>
      <c r="G31" s="48"/>
      <c r="H31" s="61"/>
      <c r="I31" s="59"/>
    </row>
    <row r="32" spans="1:9" ht="150">
      <c r="A32" s="106"/>
      <c r="B32" s="73" t="s">
        <v>53</v>
      </c>
      <c r="C32" s="88" t="s">
        <v>54</v>
      </c>
      <c r="D32" s="75" t="s">
        <v>55</v>
      </c>
      <c r="E32" s="91" t="s">
        <v>132</v>
      </c>
      <c r="F32" s="64"/>
      <c r="G32" s="50"/>
      <c r="H32" s="61"/>
      <c r="I32" s="59"/>
    </row>
    <row r="33" spans="1:9" ht="105">
      <c r="A33" s="106"/>
      <c r="B33" s="73" t="s">
        <v>56</v>
      </c>
      <c r="C33" s="84" t="s">
        <v>57</v>
      </c>
      <c r="D33" s="75" t="s">
        <v>9</v>
      </c>
      <c r="E33" s="76">
        <f>SUM(E34:E36)</f>
        <v>689.5</v>
      </c>
      <c r="F33" s="64"/>
      <c r="G33" s="47"/>
      <c r="H33" s="61"/>
      <c r="I33" s="59"/>
    </row>
    <row r="34" spans="1:9">
      <c r="A34" s="106"/>
      <c r="B34" s="73" t="s">
        <v>58</v>
      </c>
      <c r="C34" s="77"/>
      <c r="D34" s="77"/>
      <c r="E34" s="77"/>
      <c r="F34" s="64"/>
      <c r="G34" s="44"/>
      <c r="H34" s="59"/>
      <c r="I34" s="59"/>
    </row>
    <row r="35" spans="1:9" ht="94.5">
      <c r="A35" s="106"/>
      <c r="B35" s="78" t="s">
        <v>110</v>
      </c>
      <c r="C35" s="92" t="s">
        <v>57</v>
      </c>
      <c r="D35" s="79" t="s">
        <v>9</v>
      </c>
      <c r="E35" s="93">
        <v>689.5</v>
      </c>
      <c r="F35" s="64"/>
      <c r="G35" s="62"/>
      <c r="H35" s="60"/>
      <c r="I35" s="59"/>
    </row>
    <row r="36" spans="1:9">
      <c r="A36" s="106"/>
      <c r="B36" s="81"/>
      <c r="C36" s="87" t="s">
        <v>133</v>
      </c>
      <c r="D36" s="82"/>
      <c r="E36" s="83"/>
      <c r="F36" s="64"/>
      <c r="G36" s="59"/>
      <c r="H36" s="59"/>
      <c r="I36" s="59"/>
    </row>
    <row r="37" spans="1:9" ht="75">
      <c r="A37" s="106"/>
      <c r="B37" s="73" t="s">
        <v>6</v>
      </c>
      <c r="C37" s="74" t="s">
        <v>59</v>
      </c>
      <c r="D37" s="75" t="s">
        <v>9</v>
      </c>
      <c r="E37" s="85">
        <v>-114.75</v>
      </c>
      <c r="F37" s="64"/>
      <c r="G37" s="59"/>
      <c r="H37" s="59"/>
      <c r="I37" s="59"/>
    </row>
    <row r="38" spans="1:9" ht="75">
      <c r="A38" s="106"/>
      <c r="B38" s="73" t="s">
        <v>7</v>
      </c>
      <c r="C38" s="74" t="s">
        <v>60</v>
      </c>
      <c r="D38" s="75" t="s">
        <v>9</v>
      </c>
      <c r="E38" s="85">
        <v>0</v>
      </c>
      <c r="F38" s="64"/>
      <c r="G38" s="59"/>
      <c r="H38" s="59"/>
      <c r="I38" s="59"/>
    </row>
    <row r="39" spans="1:9" ht="105">
      <c r="A39" s="106"/>
      <c r="B39" s="73" t="s">
        <v>61</v>
      </c>
      <c r="C39" s="84" t="s">
        <v>62</v>
      </c>
      <c r="D39" s="75" t="s">
        <v>9</v>
      </c>
      <c r="E39" s="85">
        <v>0</v>
      </c>
      <c r="F39" s="64"/>
      <c r="G39" s="59"/>
      <c r="H39" s="59"/>
      <c r="I39" s="59"/>
    </row>
    <row r="40" spans="1:9" ht="105">
      <c r="A40" s="106"/>
      <c r="B40" s="73" t="s">
        <v>63</v>
      </c>
      <c r="C40" s="74" t="s">
        <v>64</v>
      </c>
      <c r="D40" s="75" t="s">
        <v>9</v>
      </c>
      <c r="E40" s="85">
        <v>-651.08000000000004</v>
      </c>
      <c r="F40" s="64"/>
      <c r="G40" s="59"/>
      <c r="H40" s="59"/>
      <c r="I40" s="59"/>
    </row>
    <row r="41" spans="1:9" ht="30">
      <c r="A41" s="106"/>
      <c r="B41" s="73" t="s">
        <v>65</v>
      </c>
      <c r="C41" s="84" t="s">
        <v>66</v>
      </c>
      <c r="D41" s="75" t="s">
        <v>9</v>
      </c>
      <c r="E41" s="85">
        <v>-651.08000000000004</v>
      </c>
      <c r="F41" s="64"/>
      <c r="G41" s="59"/>
      <c r="H41" s="59"/>
      <c r="I41" s="59"/>
    </row>
    <row r="42" spans="1:9" ht="30">
      <c r="A42" s="106"/>
      <c r="B42" s="73" t="s">
        <v>67</v>
      </c>
      <c r="C42" s="74" t="s">
        <v>68</v>
      </c>
      <c r="D42" s="75" t="s">
        <v>9</v>
      </c>
      <c r="E42" s="85">
        <v>0</v>
      </c>
      <c r="F42" s="64"/>
    </row>
    <row r="43" spans="1:9" ht="60">
      <c r="A43" s="106"/>
      <c r="B43" s="73" t="s">
        <v>69</v>
      </c>
      <c r="C43" s="74" t="s">
        <v>70</v>
      </c>
      <c r="D43" s="75" t="s">
        <v>55</v>
      </c>
      <c r="E43" s="94" t="s">
        <v>134</v>
      </c>
      <c r="F43" s="64"/>
    </row>
    <row r="44" spans="1:9" ht="135">
      <c r="A44" s="106"/>
      <c r="B44" s="73" t="s">
        <v>71</v>
      </c>
      <c r="C44" s="74" t="s">
        <v>72</v>
      </c>
      <c r="D44" s="75" t="s">
        <v>73</v>
      </c>
      <c r="E44" s="80">
        <v>183</v>
      </c>
      <c r="F44" s="64"/>
    </row>
    <row r="45" spans="1:9">
      <c r="A45" s="106"/>
      <c r="B45" s="73" t="s">
        <v>74</v>
      </c>
      <c r="C45" s="77"/>
      <c r="D45" s="77"/>
      <c r="E45" s="77"/>
      <c r="F45" s="64"/>
    </row>
    <row r="46" spans="1:9" ht="75">
      <c r="A46" s="106"/>
      <c r="B46" s="73" t="s">
        <v>75</v>
      </c>
      <c r="C46" s="74" t="s">
        <v>76</v>
      </c>
      <c r="D46" s="75" t="s">
        <v>73</v>
      </c>
      <c r="E46" s="85">
        <v>2.35</v>
      </c>
      <c r="F46" s="64"/>
    </row>
    <row r="47" spans="1:9" ht="105">
      <c r="A47" s="106"/>
      <c r="B47" s="73" t="s">
        <v>77</v>
      </c>
      <c r="C47" s="74" t="s">
        <v>78</v>
      </c>
      <c r="D47" s="75" t="s">
        <v>79</v>
      </c>
      <c r="E47" s="89">
        <v>244.67500000000001</v>
      </c>
      <c r="F47" s="64"/>
    </row>
    <row r="48" spans="1:9" ht="105">
      <c r="A48" s="106"/>
      <c r="B48" s="73" t="s">
        <v>80</v>
      </c>
      <c r="C48" s="74" t="s">
        <v>81</v>
      </c>
      <c r="D48" s="75" t="s">
        <v>79</v>
      </c>
      <c r="E48" s="89">
        <v>0</v>
      </c>
      <c r="F48" s="64"/>
    </row>
    <row r="49" spans="1:9" ht="120">
      <c r="A49" s="106"/>
      <c r="B49" s="73" t="s">
        <v>82</v>
      </c>
      <c r="C49" s="74" t="s">
        <v>83</v>
      </c>
      <c r="D49" s="75" t="s">
        <v>79</v>
      </c>
      <c r="E49" s="95">
        <f>SUM(E50:E51)</f>
        <v>12.6335</v>
      </c>
      <c r="F49" s="64"/>
    </row>
    <row r="50" spans="1:9" ht="30">
      <c r="A50" s="106"/>
      <c r="B50" s="73" t="s">
        <v>84</v>
      </c>
      <c r="C50" s="84" t="s">
        <v>85</v>
      </c>
      <c r="D50" s="75" t="s">
        <v>79</v>
      </c>
      <c r="E50" s="89">
        <v>11.1525</v>
      </c>
      <c r="F50" s="64"/>
    </row>
    <row r="51" spans="1:9" ht="75">
      <c r="A51" s="106"/>
      <c r="B51" s="73" t="s">
        <v>86</v>
      </c>
      <c r="C51" s="84" t="s">
        <v>87</v>
      </c>
      <c r="D51" s="75" t="s">
        <v>79</v>
      </c>
      <c r="E51" s="89">
        <v>1.4810000000000001</v>
      </c>
      <c r="F51" s="64"/>
    </row>
    <row r="52" spans="1:9" ht="105">
      <c r="A52" s="106"/>
      <c r="B52" s="73" t="s">
        <v>88</v>
      </c>
      <c r="C52" s="74" t="s">
        <v>89</v>
      </c>
      <c r="D52" s="75" t="s">
        <v>90</v>
      </c>
      <c r="E52" s="85">
        <f>5635/12*1000000</f>
        <v>469583333.33333331</v>
      </c>
      <c r="F52" s="64"/>
    </row>
    <row r="53" spans="1:9" ht="45">
      <c r="A53" s="106"/>
      <c r="B53" s="73" t="s">
        <v>91</v>
      </c>
      <c r="C53" s="74" t="s">
        <v>92</v>
      </c>
      <c r="D53" s="75" t="s">
        <v>79</v>
      </c>
      <c r="E53" s="89">
        <v>5.6349999999999998</v>
      </c>
      <c r="F53" s="64"/>
    </row>
    <row r="54" spans="1:9" ht="60">
      <c r="A54" s="106"/>
      <c r="B54" s="73" t="s">
        <v>93</v>
      </c>
      <c r="C54" s="74" t="s">
        <v>94</v>
      </c>
      <c r="D54" s="75" t="s">
        <v>95</v>
      </c>
      <c r="E54" s="85">
        <v>8</v>
      </c>
      <c r="F54" s="64"/>
    </row>
    <row r="55" spans="1:9" ht="78.75" customHeight="1">
      <c r="A55" s="106"/>
      <c r="B55" s="73" t="s">
        <v>96</v>
      </c>
      <c r="C55" s="74" t="s">
        <v>97</v>
      </c>
      <c r="D55" s="75" t="s">
        <v>95</v>
      </c>
      <c r="E55" s="85">
        <v>0</v>
      </c>
      <c r="F55" s="64"/>
    </row>
    <row r="56" spans="1:9" ht="165">
      <c r="A56" s="106"/>
      <c r="B56" s="73" t="s">
        <v>98</v>
      </c>
      <c r="C56" s="74" t="s">
        <v>99</v>
      </c>
      <c r="D56" s="75" t="s">
        <v>100</v>
      </c>
      <c r="E56" s="96">
        <v>0</v>
      </c>
      <c r="F56" s="64"/>
    </row>
    <row r="57" spans="1:9">
      <c r="A57" s="106"/>
      <c r="B57" s="73" t="s">
        <v>101</v>
      </c>
      <c r="C57" s="77"/>
      <c r="D57" s="77"/>
      <c r="E57" s="77"/>
      <c r="F57" s="64"/>
    </row>
    <row r="58" spans="1:9" ht="165">
      <c r="A58" s="106"/>
      <c r="B58" s="73" t="s">
        <v>102</v>
      </c>
      <c r="C58" s="74" t="s">
        <v>103</v>
      </c>
      <c r="D58" s="75" t="s">
        <v>104</v>
      </c>
      <c r="E58" s="85">
        <v>0.38</v>
      </c>
      <c r="F58" s="64"/>
    </row>
    <row r="59" spans="1:9" ht="165">
      <c r="A59" s="106"/>
      <c r="B59" s="73" t="s">
        <v>105</v>
      </c>
      <c r="C59" s="74" t="s">
        <v>106</v>
      </c>
      <c r="D59" s="75" t="s">
        <v>107</v>
      </c>
      <c r="E59" s="85">
        <v>13.31</v>
      </c>
      <c r="F59" s="64"/>
    </row>
    <row r="60" spans="1:9" ht="22.5" hidden="1">
      <c r="A60" s="63"/>
      <c r="B60" s="45" t="s">
        <v>108</v>
      </c>
      <c r="C60" s="42" t="s">
        <v>109</v>
      </c>
      <c r="D60" s="43" t="s">
        <v>55</v>
      </c>
      <c r="E60" s="105" t="s">
        <v>111</v>
      </c>
      <c r="F60" s="64"/>
    </row>
    <row r="61" spans="1:9">
      <c r="A61" s="65"/>
      <c r="F61" s="65"/>
      <c r="G61" s="65"/>
      <c r="H61" s="65"/>
      <c r="I61" s="65"/>
    </row>
    <row r="62" spans="1:9">
      <c r="A62"/>
      <c r="C62" s="41" t="s">
        <v>129</v>
      </c>
      <c r="F62"/>
      <c r="G62"/>
      <c r="H62"/>
      <c r="I62"/>
    </row>
    <row r="63" spans="1:9" ht="11.25">
      <c r="A63" s="127" t="s">
        <v>130</v>
      </c>
      <c r="B63" s="127"/>
      <c r="C63" s="127"/>
      <c r="D63" s="127"/>
      <c r="E63" s="127"/>
      <c r="F63" s="127"/>
      <c r="G63" s="127"/>
      <c r="H63" s="127"/>
      <c r="I63" s="127"/>
    </row>
    <row r="64" spans="1:9" ht="11.2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12" thickBot="1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68.25" thickBot="1">
      <c r="A66" s="11" t="s">
        <v>0</v>
      </c>
      <c r="B66" s="11" t="s">
        <v>113</v>
      </c>
      <c r="C66" s="11" t="s">
        <v>114</v>
      </c>
      <c r="D66" s="11" t="s">
        <v>115</v>
      </c>
      <c r="E66" s="11" t="s">
        <v>116</v>
      </c>
      <c r="F66" s="11" t="s">
        <v>117</v>
      </c>
      <c r="G66" s="11" t="s">
        <v>118</v>
      </c>
      <c r="H66" s="11" t="s">
        <v>119</v>
      </c>
      <c r="I66" s="11" t="s">
        <v>120</v>
      </c>
    </row>
    <row r="67" spans="1:9" ht="12" thickBot="1">
      <c r="A67" s="10">
        <v>1</v>
      </c>
      <c r="B67" s="10">
        <v>2</v>
      </c>
      <c r="C67" s="10">
        <v>3</v>
      </c>
      <c r="D67" s="10">
        <v>4</v>
      </c>
      <c r="E67" s="10">
        <v>5</v>
      </c>
      <c r="F67" s="10">
        <v>6</v>
      </c>
      <c r="G67" s="10">
        <v>7</v>
      </c>
      <c r="H67" s="10">
        <v>8</v>
      </c>
      <c r="I67" s="10">
        <v>9</v>
      </c>
    </row>
    <row r="68" spans="1:9" ht="12" thickBot="1">
      <c r="A68" s="9">
        <v>1</v>
      </c>
      <c r="B68" s="120" t="s">
        <v>121</v>
      </c>
      <c r="C68" s="121"/>
      <c r="D68" s="121"/>
      <c r="E68" s="121"/>
      <c r="F68" s="121"/>
      <c r="G68" s="122"/>
      <c r="H68" s="8">
        <v>788</v>
      </c>
      <c r="I68" s="100">
        <f ca="1">H68*100/E10</f>
        <v>6.8061289709616677</v>
      </c>
    </row>
    <row r="69" spans="1:9" ht="12" thickBot="1">
      <c r="A69" s="7" t="s">
        <v>122</v>
      </c>
      <c r="B69" s="123" t="s">
        <v>138</v>
      </c>
      <c r="C69" s="124"/>
      <c r="D69" s="124"/>
      <c r="E69" s="124"/>
      <c r="F69" s="124"/>
      <c r="G69" s="124"/>
      <c r="H69" s="6"/>
      <c r="I69" s="5"/>
    </row>
    <row r="70" spans="1:9" ht="12" thickBot="1">
      <c r="A70" s="108" t="s">
        <v>123</v>
      </c>
      <c r="B70" s="4"/>
      <c r="C70" s="3" t="s">
        <v>124</v>
      </c>
      <c r="D70" s="2"/>
      <c r="E70" s="3"/>
      <c r="F70" s="1"/>
      <c r="G70" s="17"/>
      <c r="H70" s="18"/>
      <c r="I70" s="19"/>
    </row>
    <row r="71" spans="1:9" ht="11.25">
      <c r="A71" s="109"/>
      <c r="B71" s="21"/>
      <c r="C71" s="111" t="s">
        <v>125</v>
      </c>
      <c r="D71" s="113" t="s">
        <v>125</v>
      </c>
      <c r="E71" s="115" t="s">
        <v>125</v>
      </c>
      <c r="F71" s="22"/>
      <c r="G71" s="22" t="s">
        <v>126</v>
      </c>
      <c r="H71" s="23" t="s">
        <v>125</v>
      </c>
      <c r="I71" s="24" t="e">
        <f>H71*100/H68</f>
        <v>#VALUE!</v>
      </c>
    </row>
    <row r="72" spans="1:9" ht="11.25">
      <c r="A72" s="109"/>
      <c r="B72" s="21" t="s">
        <v>125</v>
      </c>
      <c r="C72" s="112"/>
      <c r="D72" s="114"/>
      <c r="E72" s="116"/>
      <c r="F72" s="26"/>
      <c r="G72" s="26"/>
      <c r="H72" s="26"/>
      <c r="I72" s="27"/>
    </row>
    <row r="73" spans="1:9" ht="13.5" thickBot="1">
      <c r="A73" s="110"/>
      <c r="B73" s="29"/>
      <c r="C73" s="30"/>
      <c r="D73" s="31"/>
      <c r="E73" s="116"/>
      <c r="F73" s="26"/>
      <c r="G73" s="26"/>
      <c r="H73" s="26"/>
      <c r="I73" s="27"/>
    </row>
    <row r="74" spans="1:9" ht="13.5" thickBot="1">
      <c r="A74" s="32"/>
      <c r="B74" s="33"/>
      <c r="C74" s="34"/>
      <c r="D74" s="34"/>
      <c r="E74" s="117"/>
      <c r="F74" s="35"/>
      <c r="G74" s="35"/>
      <c r="H74" s="36"/>
      <c r="I74" s="37"/>
    </row>
    <row r="75" spans="1:9" ht="12" thickBot="1">
      <c r="A75" s="108" t="s">
        <v>127</v>
      </c>
      <c r="B75" s="4"/>
      <c r="C75" s="3"/>
      <c r="D75" s="2"/>
      <c r="E75" s="3"/>
      <c r="F75" s="1"/>
      <c r="G75" s="17"/>
      <c r="H75" s="18"/>
      <c r="I75" s="19"/>
    </row>
    <row r="76" spans="1:9" ht="11.25">
      <c r="A76" s="109"/>
      <c r="B76" s="21" t="s">
        <v>125</v>
      </c>
      <c r="C76" s="111" t="s">
        <v>125</v>
      </c>
      <c r="D76" s="113" t="s">
        <v>125</v>
      </c>
      <c r="E76" s="115" t="s">
        <v>125</v>
      </c>
      <c r="F76" s="22"/>
      <c r="G76" s="22" t="s">
        <v>126</v>
      </c>
      <c r="H76" s="23" t="s">
        <v>125</v>
      </c>
      <c r="I76" s="24" t="e">
        <f>H76*100/H68</f>
        <v>#VALUE!</v>
      </c>
    </row>
    <row r="77" spans="1:9" ht="11.25">
      <c r="A77" s="109"/>
      <c r="B77" s="21"/>
      <c r="C77" s="112"/>
      <c r="D77" s="114"/>
      <c r="E77" s="116"/>
      <c r="F77" s="26"/>
      <c r="G77" s="26"/>
      <c r="H77" s="26"/>
      <c r="I77" s="27"/>
    </row>
    <row r="78" spans="1:9" ht="13.5" thickBot="1">
      <c r="A78" s="110"/>
      <c r="B78" s="29"/>
      <c r="C78" s="30"/>
      <c r="D78" s="31"/>
      <c r="E78" s="116"/>
      <c r="F78" s="26"/>
      <c r="G78" s="26"/>
      <c r="H78" s="26"/>
      <c r="I78" s="27"/>
    </row>
    <row r="79" spans="1:9" ht="13.5" thickBot="1">
      <c r="A79" s="32"/>
      <c r="B79" s="33"/>
      <c r="C79" s="34"/>
      <c r="D79" s="34"/>
      <c r="E79" s="117"/>
      <c r="F79" s="35"/>
      <c r="G79" s="35"/>
      <c r="H79" s="36"/>
      <c r="I79" s="37"/>
    </row>
    <row r="80" spans="1:9" ht="12" thickBot="1">
      <c r="A80" s="108" t="s">
        <v>128</v>
      </c>
      <c r="B80" s="4"/>
      <c r="C80" s="3"/>
      <c r="D80" s="2"/>
      <c r="E80" s="3"/>
      <c r="F80" s="1"/>
      <c r="G80" s="17"/>
      <c r="H80" s="18"/>
      <c r="I80" s="19"/>
    </row>
    <row r="81" spans="1:9" ht="11.25">
      <c r="A81" s="109"/>
      <c r="B81" s="21" t="s">
        <v>125</v>
      </c>
      <c r="C81" s="111" t="s">
        <v>125</v>
      </c>
      <c r="D81" s="113" t="s">
        <v>125</v>
      </c>
      <c r="E81" s="115" t="s">
        <v>125</v>
      </c>
      <c r="F81" s="22"/>
      <c r="G81" s="22" t="s">
        <v>126</v>
      </c>
      <c r="H81" s="23" t="s">
        <v>125</v>
      </c>
      <c r="I81" s="24" t="e">
        <f>H81*100/H68</f>
        <v>#VALUE!</v>
      </c>
    </row>
    <row r="82" spans="1:9" ht="11.25">
      <c r="A82" s="109"/>
      <c r="B82" s="21"/>
      <c r="C82" s="112"/>
      <c r="D82" s="114"/>
      <c r="E82" s="116"/>
      <c r="F82" s="26"/>
      <c r="G82" s="26"/>
      <c r="H82" s="26"/>
      <c r="I82" s="27"/>
    </row>
    <row r="83" spans="1:9" ht="13.5" thickBot="1">
      <c r="A83" s="110"/>
      <c r="B83" s="29"/>
      <c r="C83" s="30"/>
      <c r="D83" s="31"/>
      <c r="E83" s="116"/>
      <c r="F83" s="26"/>
      <c r="G83" s="26"/>
      <c r="H83" s="26"/>
      <c r="I83" s="27"/>
    </row>
    <row r="84" spans="1:9" ht="13.5" thickBot="1">
      <c r="A84" s="32"/>
      <c r="B84" s="33"/>
      <c r="C84" s="34"/>
      <c r="D84" s="34"/>
      <c r="E84" s="117"/>
      <c r="F84" s="35"/>
      <c r="G84" s="35"/>
      <c r="H84" s="36"/>
      <c r="I84" s="37"/>
    </row>
  </sheetData>
  <mergeCells count="17">
    <mergeCell ref="B2:E2"/>
    <mergeCell ref="B3:E3"/>
    <mergeCell ref="A63:I63"/>
    <mergeCell ref="B68:G68"/>
    <mergeCell ref="B69:G69"/>
    <mergeCell ref="A80:A83"/>
    <mergeCell ref="C81:C82"/>
    <mergeCell ref="D81:D82"/>
    <mergeCell ref="E81:E84"/>
    <mergeCell ref="A70:A73"/>
    <mergeCell ref="C71:C72"/>
    <mergeCell ref="D71:D72"/>
    <mergeCell ref="E71:E74"/>
    <mergeCell ref="A75:A78"/>
    <mergeCell ref="C76:C77"/>
    <mergeCell ref="D76:D77"/>
    <mergeCell ref="E76:E79"/>
  </mergeCells>
  <dataValidations count="5">
    <dataValidation type="decimal" allowBlank="1" showErrorMessage="1" errorTitle="Ошибка" error="Допускается ввод только действительных чисел!" sqref="E40:E4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60 C9 C35">
      <formula1>900</formula1>
    </dataValidation>
    <dataValidation type="decimal" allowBlank="1" showErrorMessage="1" errorTitle="Ошибка" error="Допускается ввод только действительных чисел!" sqref="E37:E3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3">
      <formula1>900</formula1>
    </dataValidation>
    <dataValidation type="decimal" allowBlank="1" showErrorMessage="1" errorTitle="Ошибка" error="Допускается ввод только неотрицательных чисел!" sqref="E58:E59 E46:E48 E50:E56 E44 E11 E14:E31 E9 E42 E39 E35">
      <formula1>0</formula1>
      <formula2>9.99999999999999E+23</formula2>
    </dataValidation>
  </dataValidations>
  <hyperlinks>
    <hyperlink ref="E4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ТН Вода 2016 год тп</vt:lpstr>
      <vt:lpstr>ТН ПАР 2016 год тп</vt:lpstr>
      <vt:lpstr>Лист3</vt:lpstr>
      <vt:lpstr>flagSum_List02_2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2016-05-10T06:14:14Z</dcterms:created>
  <dcterms:modified xsi:type="dcterms:W3CDTF">2017-05-02T09:51:49Z</dcterms:modified>
</cp:coreProperties>
</file>