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4232" windowHeight="8640" tabRatio="956" activeTab="3"/>
  </bookViews>
  <sheets>
    <sheet name="Информация за 2017 год" sheetId="10" r:id="rId1"/>
    <sheet name="Сведения об отпуске ( передаче)" sheetId="13" r:id="rId2"/>
    <sheet name="Баланс эл.мощности" sheetId="1" r:id="rId3"/>
    <sheet name="Баланс эл. энергии" sheetId="6" r:id="rId4"/>
    <sheet name="Потери в сети" sheetId="7" r:id="rId5"/>
    <sheet name="Затраты на опл. потерь п.11 б " sheetId="2" r:id="rId6"/>
    <sheet name="Объем свободной мощности" sheetId="5" r:id="rId7"/>
    <sheet name="Аварийные отключения" sheetId="9" r:id="rId8"/>
    <sheet name="Величина резервируемой мощности" sheetId="12" r:id="rId9"/>
    <sheet name="План ремонта оборудования " sheetId="3" r:id="rId10"/>
    <sheet name="Заявки на тех.присоединение" sheetId="4" r:id="rId11"/>
    <sheet name="мероприятия по снижению потерь" sheetId="8" r:id="rId12"/>
    <sheet name="инвест программы" sheetId="11" r:id="rId13"/>
  </sheets>
  <externalReferences>
    <externalReference r:id="rId14"/>
    <externalReference r:id="rId15"/>
    <externalReference r:id="rId16"/>
  </externalReferences>
  <definedNames>
    <definedName name="_GoBack" localSheetId="9">'План ремонта оборудования '!$P$15</definedName>
    <definedName name="org">[3]Титульный!$G$18</definedName>
    <definedName name="_xlnm.Print_Area" localSheetId="3">'Баланс эл. энергии'!$A$2:$I$49</definedName>
    <definedName name="_xlnm.Print_Area" localSheetId="2">'Баланс эл.мощности'!#REF!</definedName>
    <definedName name="_xlnm.Print_Area" localSheetId="4">'Потери в сети'!$A$1:$I$21</definedName>
  </definedNames>
  <calcPr calcId="145621"/>
</workbook>
</file>

<file path=xl/calcChain.xml><?xml version="1.0" encoding="utf-8"?>
<calcChain xmlns="http://schemas.openxmlformats.org/spreadsheetml/2006/main">
  <c r="E95" i="13" l="1"/>
  <c r="H92" i="13"/>
  <c r="E92" i="13"/>
  <c r="E88" i="13"/>
  <c r="F86" i="13"/>
  <c r="F85" i="13"/>
  <c r="F84" i="13"/>
  <c r="F83" i="13"/>
  <c r="F82" i="13"/>
  <c r="F81" i="13"/>
  <c r="F80" i="13"/>
  <c r="F79" i="13"/>
  <c r="F78" i="13"/>
  <c r="F77" i="13"/>
  <c r="F76" i="13"/>
  <c r="F75" i="13"/>
  <c r="F74" i="13"/>
  <c r="F72" i="13"/>
  <c r="F71" i="13"/>
  <c r="F70" i="13"/>
  <c r="F69" i="13"/>
  <c r="F68" i="13"/>
  <c r="F67" i="13"/>
  <c r="F66" i="13"/>
  <c r="F65" i="13"/>
  <c r="F64" i="13"/>
  <c r="F63" i="13"/>
  <c r="F61" i="13"/>
  <c r="F60" i="13"/>
  <c r="F59" i="13"/>
  <c r="J57" i="13"/>
  <c r="I57" i="13"/>
  <c r="H57" i="13"/>
  <c r="G57" i="13"/>
  <c r="F57" i="13" s="1"/>
  <c r="F56" i="13"/>
  <c r="F55" i="13"/>
  <c r="F54" i="13"/>
  <c r="F53" i="13"/>
  <c r="F52" i="13"/>
  <c r="G51" i="13"/>
  <c r="F51" i="13"/>
  <c r="F50" i="13"/>
  <c r="F49" i="13"/>
  <c r="F48" i="13"/>
  <c r="F47" i="13"/>
  <c r="F46" i="13"/>
  <c r="F45" i="13"/>
  <c r="F44" i="13"/>
  <c r="F43" i="13"/>
  <c r="F42" i="13"/>
  <c r="F41" i="13"/>
  <c r="F40" i="13"/>
  <c r="F39" i="13"/>
  <c r="F38" i="13"/>
  <c r="F37" i="13"/>
  <c r="J35" i="13"/>
  <c r="I35" i="13"/>
  <c r="H35" i="13"/>
  <c r="F34" i="13"/>
  <c r="F33" i="13"/>
  <c r="F32" i="13"/>
  <c r="F31" i="13"/>
  <c r="F30" i="13"/>
  <c r="I29" i="13"/>
  <c r="G29" i="13"/>
  <c r="G35" i="13" s="1"/>
  <c r="F35" i="13" s="1"/>
  <c r="F29" i="13"/>
  <c r="F28" i="13"/>
  <c r="F27" i="13"/>
  <c r="F26" i="13"/>
  <c r="F25" i="13"/>
  <c r="F24" i="13"/>
  <c r="F23" i="13"/>
  <c r="F22" i="13"/>
  <c r="F21" i="13"/>
  <c r="F20" i="13"/>
  <c r="F19" i="13"/>
  <c r="F18" i="13"/>
  <c r="F17" i="13"/>
  <c r="F16" i="13"/>
  <c r="F15" i="13"/>
  <c r="D9" i="13"/>
  <c r="I12" i="7" l="1"/>
  <c r="I14" i="7"/>
  <c r="G15" i="7"/>
  <c r="H15" i="7" l="1"/>
  <c r="E15" i="7"/>
  <c r="D26" i="1" l="1"/>
  <c r="D17" i="1"/>
  <c r="D18" i="1" s="1"/>
  <c r="D16" i="1"/>
  <c r="D28" i="1" s="1"/>
  <c r="G18" i="1"/>
  <c r="H18" i="1"/>
  <c r="E18" i="1"/>
  <c r="C9" i="2" l="1"/>
  <c r="D32" i="2"/>
  <c r="C32" i="2"/>
  <c r="D31" i="2"/>
  <c r="C31" i="2"/>
  <c r="E31" i="2" s="1"/>
  <c r="E30" i="2"/>
  <c r="B30" i="2"/>
  <c r="B31" i="2" s="1"/>
  <c r="D29" i="2"/>
  <c r="C29" i="2"/>
  <c r="E28" i="2"/>
  <c r="B28" i="2"/>
  <c r="B29" i="2" s="1"/>
  <c r="D27" i="2"/>
  <c r="C27" i="2"/>
  <c r="E26" i="2"/>
  <c r="B26" i="2"/>
  <c r="B27" i="2" s="1"/>
  <c r="D25" i="2"/>
  <c r="C25" i="2"/>
  <c r="E24" i="2"/>
  <c r="B24" i="2"/>
  <c r="B25" i="2" s="1"/>
  <c r="D23" i="2"/>
  <c r="C23" i="2"/>
  <c r="E22" i="2"/>
  <c r="B22" i="2"/>
  <c r="B23" i="2" s="1"/>
  <c r="D21" i="2"/>
  <c r="C21" i="2"/>
  <c r="E20" i="2"/>
  <c r="B20" i="2"/>
  <c r="B21" i="2" s="1"/>
  <c r="D19" i="2"/>
  <c r="C19" i="2"/>
  <c r="E18" i="2"/>
  <c r="B18" i="2"/>
  <c r="B19" i="2" s="1"/>
  <c r="D17" i="2"/>
  <c r="C17" i="2"/>
  <c r="E16" i="2"/>
  <c r="B16" i="2"/>
  <c r="B17" i="2" s="1"/>
  <c r="D15" i="2"/>
  <c r="C15" i="2"/>
  <c r="E15" i="2" s="1"/>
  <c r="B15" i="2"/>
  <c r="E14" i="2"/>
  <c r="B14" i="2"/>
  <c r="D13" i="2"/>
  <c r="C13" i="2"/>
  <c r="E13" i="2" s="1"/>
  <c r="E12" i="2"/>
  <c r="B12" i="2"/>
  <c r="B13" i="2" s="1"/>
  <c r="D11" i="2"/>
  <c r="C11" i="2"/>
  <c r="E10" i="2"/>
  <c r="B10" i="2"/>
  <c r="B11" i="2" s="1"/>
  <c r="D9" i="2"/>
  <c r="E8" i="2"/>
  <c r="B8" i="2"/>
  <c r="B9" i="2" s="1"/>
  <c r="E23" i="2" l="1"/>
  <c r="E29" i="2"/>
  <c r="E27" i="2"/>
  <c r="E21" i="2"/>
  <c r="E19" i="2"/>
  <c r="E32" i="2"/>
  <c r="E11" i="2"/>
  <c r="C33" i="2"/>
  <c r="E17" i="2"/>
  <c r="E25" i="2"/>
  <c r="D33" i="2"/>
  <c r="D34" i="2" s="1"/>
  <c r="C34" i="2"/>
  <c r="B33" i="2"/>
  <c r="B32" i="2"/>
  <c r="E9" i="2"/>
  <c r="G28" i="6"/>
  <c r="E26" i="6"/>
  <c r="E21" i="6"/>
  <c r="E17" i="6"/>
  <c r="E29" i="6" s="1"/>
  <c r="E16" i="6"/>
  <c r="E7" i="6" s="1"/>
  <c r="I8" i="6"/>
  <c r="I7" i="6" s="1"/>
  <c r="I18" i="6" s="1"/>
  <c r="H8" i="6"/>
  <c r="H7" i="6" s="1"/>
  <c r="H18" i="6" s="1"/>
  <c r="E33" i="2" l="1"/>
  <c r="J34" i="2" s="1"/>
  <c r="I20" i="6"/>
  <c r="I28" i="6" s="1"/>
  <c r="B34" i="2"/>
  <c r="E18" i="6"/>
  <c r="H20" i="6"/>
  <c r="H28" i="6" s="1"/>
  <c r="F7" i="6"/>
  <c r="F20" i="6" l="1"/>
  <c r="F28" i="6" s="1"/>
  <c r="F18" i="6"/>
  <c r="A1" i="1" l="1"/>
  <c r="B1" i="1"/>
  <c r="H11" i="7" l="1"/>
  <c r="G11" i="7"/>
  <c r="F11" i="7"/>
  <c r="E11" i="7"/>
  <c r="B1" i="7"/>
  <c r="A1" i="7"/>
  <c r="I15" i="7" l="1"/>
  <c r="J21" i="6"/>
  <c r="J17" i="6"/>
  <c r="J16" i="6"/>
  <c r="J7" i="6" s="1"/>
  <c r="V8" i="6"/>
  <c r="V7" i="6" s="1"/>
  <c r="U8" i="6"/>
  <c r="S8" i="6"/>
  <c r="S7" i="6" s="1"/>
  <c r="R8" i="6"/>
  <c r="R7" i="6" s="1"/>
  <c r="Q8" i="6"/>
  <c r="Q7" i="6" s="1"/>
  <c r="P8" i="6"/>
  <c r="P7" i="6" s="1"/>
  <c r="N8" i="6"/>
  <c r="N7" i="6" s="1"/>
  <c r="N18" i="6" s="1"/>
  <c r="M8" i="6"/>
  <c r="M7" i="6" s="1"/>
  <c r="L8" i="6"/>
  <c r="L7" i="6" s="1"/>
  <c r="K8" i="6"/>
  <c r="K7" i="6" s="1"/>
  <c r="O7" i="6"/>
  <c r="B1" i="6"/>
  <c r="A1" i="6"/>
  <c r="J29" i="6" l="1"/>
  <c r="X13" i="6"/>
  <c r="X8" i="6" s="1"/>
  <c r="W16" i="6"/>
  <c r="J18" i="6"/>
  <c r="X26" i="6"/>
  <c r="X16" i="6"/>
  <c r="W11" i="6"/>
  <c r="W8" i="6" s="1"/>
  <c r="V26" i="6"/>
  <c r="V28" i="6" s="1"/>
  <c r="N20" i="6"/>
  <c r="N28" i="6" s="1"/>
  <c r="K20" i="6"/>
  <c r="K28" i="6" s="1"/>
  <c r="K18" i="6"/>
  <c r="U16" i="6"/>
  <c r="W21" i="6"/>
  <c r="X21" i="6"/>
  <c r="M20" i="6"/>
  <c r="M28" i="6" s="1"/>
  <c r="M18" i="6"/>
  <c r="U26" i="6"/>
  <c r="L26" i="6"/>
  <c r="W26" i="6"/>
  <c r="K28" i="1"/>
  <c r="I26" i="1"/>
  <c r="I21" i="1"/>
  <c r="J20" i="1"/>
  <c r="J28" i="1" s="1"/>
  <c r="I17" i="1"/>
  <c r="I16" i="1"/>
  <c r="I7" i="1" s="1"/>
  <c r="M8" i="1"/>
  <c r="M7" i="1" s="1"/>
  <c r="L8" i="1"/>
  <c r="L7" i="1" s="1"/>
  <c r="L20" i="1" s="1"/>
  <c r="L28" i="1" s="1"/>
  <c r="K8" i="1"/>
  <c r="K7" i="1" s="1"/>
  <c r="J8" i="1"/>
  <c r="J7" i="1" s="1"/>
  <c r="J18" i="1" s="1"/>
  <c r="W7" i="6" l="1"/>
  <c r="X7" i="6"/>
  <c r="I18" i="1"/>
  <c r="M18" i="1"/>
  <c r="M20" i="1"/>
  <c r="M28" i="1" s="1"/>
  <c r="I28" i="1"/>
  <c r="L18" i="1"/>
  <c r="X17" i="6"/>
  <c r="T16" i="6"/>
  <c r="T7" i="6" s="1"/>
  <c r="U7" i="6"/>
  <c r="T21" i="6"/>
  <c r="W17" i="6"/>
  <c r="L28" i="6"/>
  <c r="J26" i="6"/>
  <c r="T26" i="6"/>
  <c r="U17" i="6"/>
  <c r="X20" i="6" l="1"/>
  <c r="X28" i="6" s="1"/>
  <c r="X18" i="6"/>
  <c r="W18" i="6"/>
  <c r="W20" i="6"/>
  <c r="W28" i="6" s="1"/>
  <c r="T17" i="6"/>
  <c r="T29" i="6" s="1"/>
  <c r="U18" i="6"/>
  <c r="U20" i="6"/>
  <c r="U28" i="6" s="1"/>
  <c r="F12" i="5"/>
  <c r="F10" i="5"/>
  <c r="F9" i="5"/>
  <c r="F14" i="5"/>
  <c r="F13" i="5"/>
  <c r="F11" i="5"/>
  <c r="F8" i="5"/>
  <c r="F7" i="5"/>
  <c r="T18" i="6" l="1"/>
</calcChain>
</file>

<file path=xl/comments1.xml><?xml version="1.0" encoding="utf-8"?>
<comments xmlns="http://schemas.openxmlformats.org/spreadsheetml/2006/main">
  <authors>
    <author>StakheevaNV</author>
  </authors>
  <commentList>
    <comment ref="B7" authorId="0">
      <text>
        <r>
          <rPr>
            <b/>
            <sz val="9"/>
            <color indexed="81"/>
            <rFont val="Tahoma"/>
            <family val="2"/>
            <charset val="204"/>
          </rPr>
          <t>StakheevaNV:</t>
        </r>
        <r>
          <rPr>
            <sz val="9"/>
            <color indexed="81"/>
            <rFont val="Tahoma"/>
            <family val="2"/>
            <charset val="204"/>
          </rPr>
          <t xml:space="preserve">
</t>
        </r>
      </text>
    </comment>
  </commentList>
</comments>
</file>

<file path=xl/sharedStrings.xml><?xml version="1.0" encoding="utf-8"?>
<sst xmlns="http://schemas.openxmlformats.org/spreadsheetml/2006/main" count="767" uniqueCount="468">
  <si>
    <t>Баланс электрической энергии по сетям ВН, СН1, СН2, и НН</t>
  </si>
  <si>
    <t>№ п.п.</t>
  </si>
  <si>
    <t>Показатели</t>
  </si>
  <si>
    <t>Всего</t>
  </si>
  <si>
    <t>ВН</t>
  </si>
  <si>
    <t>СН1</t>
  </si>
  <si>
    <t>СН2</t>
  </si>
  <si>
    <t>НН</t>
  </si>
  <si>
    <t>1.</t>
  </si>
  <si>
    <t xml:space="preserve">Поступление эл.энергии в сеть , ВСЕГО </t>
  </si>
  <si>
    <t>L1</t>
  </si>
  <si>
    <t>1.1.</t>
  </si>
  <si>
    <t>из смежной сети, всего</t>
  </si>
  <si>
    <t>L1.1</t>
  </si>
  <si>
    <t xml:space="preserve">    в том числе из сети</t>
  </si>
  <si>
    <t>МСК</t>
  </si>
  <si>
    <t>1.2.</t>
  </si>
  <si>
    <t xml:space="preserve">от электростанций ПЭ </t>
  </si>
  <si>
    <t>L1.2</t>
  </si>
  <si>
    <t>1.3.</t>
  </si>
  <si>
    <t>от других поставщиков (в т.ч. с оптового рынка)</t>
  </si>
  <si>
    <t>1.4.</t>
  </si>
  <si>
    <t xml:space="preserve">поступление эл. энергии от других организаций </t>
  </si>
  <si>
    <t>2.</t>
  </si>
  <si>
    <t xml:space="preserve">Потери электроэнергии в сети </t>
  </si>
  <si>
    <t>L2</t>
  </si>
  <si>
    <t>то же в % (п.1.1/п.1.3)</t>
  </si>
  <si>
    <t>L2.1</t>
  </si>
  <si>
    <t>3.</t>
  </si>
  <si>
    <t>Расход электроэнергии на произв и хознужды</t>
  </si>
  <si>
    <t>L3</t>
  </si>
  <si>
    <t>4.</t>
  </si>
  <si>
    <t xml:space="preserve">Полезный отпуск из сети </t>
  </si>
  <si>
    <t>L4</t>
  </si>
  <si>
    <t>4.1.</t>
  </si>
  <si>
    <t>L4.1</t>
  </si>
  <si>
    <t>из них:</t>
  </si>
  <si>
    <t>потребителям, присоединенным к центру питания на генераторном напряжении</t>
  </si>
  <si>
    <t>потребителям присоединенным к сетям МСК (последняя миля)</t>
  </si>
  <si>
    <t>4.2.</t>
  </si>
  <si>
    <t>потребителям оптового рынка</t>
  </si>
  <si>
    <t>L4.2</t>
  </si>
  <si>
    <t>4.3.</t>
  </si>
  <si>
    <t>5.</t>
  </si>
  <si>
    <t>проверка</t>
  </si>
  <si>
    <t xml:space="preserve">в т.ч. собственное потребление </t>
  </si>
  <si>
    <t>март</t>
  </si>
  <si>
    <t>май</t>
  </si>
  <si>
    <t>июнь</t>
  </si>
  <si>
    <t>июль</t>
  </si>
  <si>
    <t xml:space="preserve">     наименование</t>
  </si>
  <si>
    <t>вид ремонта</t>
  </si>
  <si>
    <t>месяц</t>
  </si>
  <si>
    <t xml:space="preserve">          сетей</t>
  </si>
  <si>
    <t>январь</t>
  </si>
  <si>
    <t>февраль</t>
  </si>
  <si>
    <t>апрель</t>
  </si>
  <si>
    <t>август</t>
  </si>
  <si>
    <t>сентябрь</t>
  </si>
  <si>
    <t>октябрь</t>
  </si>
  <si>
    <t>ноябрь</t>
  </si>
  <si>
    <t>декабрь</t>
  </si>
  <si>
    <t>ИТОГО</t>
  </si>
  <si>
    <t>выключатель 110 кВ</t>
  </si>
  <si>
    <t>текущий</t>
  </si>
  <si>
    <t>шт</t>
  </si>
  <si>
    <t xml:space="preserve"> -</t>
  </si>
  <si>
    <t>выключатель 220 кВ</t>
  </si>
  <si>
    <t>выключатель масляный  6 кВ</t>
  </si>
  <si>
    <t>ВН-6 кВ</t>
  </si>
  <si>
    <t>РВ, РВз - 6 кВ</t>
  </si>
  <si>
    <t>трансформатор силовой 110 кВ</t>
  </si>
  <si>
    <t>трансформатор силовой 220 кВ</t>
  </si>
  <si>
    <t xml:space="preserve"> - </t>
  </si>
  <si>
    <t>реактор 6 кВ / 35 кВ</t>
  </si>
  <si>
    <t>рубильник 0,4 кВ</t>
  </si>
  <si>
    <t>автоматический выключатель 0,4 кВ</t>
  </si>
  <si>
    <t>-</t>
  </si>
  <si>
    <t>№</t>
  </si>
  <si>
    <t>кол-во заявок</t>
  </si>
  <si>
    <t>наименование участка эл.сети, напряжение, кВ</t>
  </si>
  <si>
    <t>наименование абонента</t>
  </si>
  <si>
    <t>№ договора на технологическое присоединение, дата заключения</t>
  </si>
  <si>
    <t>стоимость по договору, руб</t>
  </si>
  <si>
    <t>(без НДС)</t>
  </si>
  <si>
    <t>аннулированные заявки на технологические присоединения</t>
  </si>
  <si>
    <t>МКВтч</t>
  </si>
  <si>
    <t>Итого:</t>
  </si>
  <si>
    <t>Мощность  присоединенная  (максимальная по заявке) (кВт)</t>
  </si>
  <si>
    <t>№ п/п</t>
  </si>
  <si>
    <t>Центр питания</t>
  </si>
  <si>
    <t>Присоединенная мощность, МВА</t>
  </si>
  <si>
    <t>Максимальная мощность, МВт</t>
  </si>
  <si>
    <t>Резерв мощности завода, кВт</t>
  </si>
  <si>
    <t>Свободная мощность для технологического присоединения, кВт (с учетом поданных заявок)</t>
  </si>
  <si>
    <t>СН-2</t>
  </si>
  <si>
    <t>ПС 220 кВ СТЗ 220/35/10 кВ</t>
  </si>
  <si>
    <t>ГПП-1 «Агат» 110/6 кВ</t>
  </si>
  <si>
    <t>2х40</t>
  </si>
  <si>
    <t>ГПП-2 «Северская» 110/6 кВ</t>
  </si>
  <si>
    <t>ГПП-4 «Комплекс» 110/10 кВ</t>
  </si>
  <si>
    <t>ПС № 3  6 кВ</t>
  </si>
  <si>
    <t>ПС ЦРП  6 кВ</t>
  </si>
  <si>
    <t>ПС Литейная  6 кВ</t>
  </si>
  <si>
    <t>ед. измерения</t>
  </si>
  <si>
    <t>1</t>
  </si>
  <si>
    <t>3</t>
  </si>
  <si>
    <t>Перечень</t>
  </si>
  <si>
    <t xml:space="preserve">мероприятий по снижению размеров потерь </t>
  </si>
  <si>
    <t>наименование мероприятия</t>
  </si>
  <si>
    <t>срок  исполнения</t>
  </si>
  <si>
    <t>источники финансирования</t>
  </si>
  <si>
    <t>Мероприятия отсутствуют</t>
  </si>
  <si>
    <t>2014 г.</t>
  </si>
  <si>
    <t>организация</t>
  </si>
  <si>
    <t>Дата и время отключения</t>
  </si>
  <si>
    <t>Причина аварии</t>
  </si>
  <si>
    <t>мероприятия по устранению аварии</t>
  </si>
  <si>
    <t>Подстанция, наименование фидера</t>
  </si>
  <si>
    <t>объем недопос-тавленной энергии, кВт.ч.</t>
  </si>
  <si>
    <t xml:space="preserve">Информация  субъекта оптового и розничного </t>
  </si>
  <si>
    <t xml:space="preserve">рынков электрической энергии </t>
  </si>
  <si>
    <t xml:space="preserve">  Двуставочный тариф</t>
  </si>
  <si>
    <t>размещено на интернет-портале правовой информации Свердловской области (www/pravo.gov66.ru)</t>
  </si>
  <si>
    <t>2. Уровень нормативных потерь</t>
  </si>
  <si>
    <t xml:space="preserve">3. Перечень зон деятельности </t>
  </si>
  <si>
    <t>4. Условия договоров на передачу электроэнергии</t>
  </si>
  <si>
    <t xml:space="preserve"> </t>
  </si>
  <si>
    <t>5. Условия договоров по технологическому присоединению</t>
  </si>
  <si>
    <t>Процедура технологического присоединения</t>
  </si>
  <si>
    <t>для лиц, имеющих намерение осуществить технологическое присоединение, реконструкцию энергопринимающих устройств, увеличение объема максимальной мощности, изменить категорию надежности электроснабжения, точки присоединения, виды производственной деятельности, не влекущие пересмотр величины максимальной мощности, но изменяющие схему внешнего электроснабжения энергопринимающих устройств заявителя:</t>
  </si>
  <si>
    <t>1. Подача заявки</t>
  </si>
  <si>
    <t xml:space="preserve">      </t>
  </si>
  <si>
    <t>Образец заявки – Приложение 1.</t>
  </si>
  <si>
    <t>2. Заключение договора.</t>
  </si>
  <si>
    <t>В течение 30 дней со дня получения Заявки, а при присоединении по индивидуальному проекту – со дня утверждения размера платы за технологическое присоединение Сетевая организация направляет Заявителю проект договора в 2 экз.</t>
  </si>
  <si>
    <t>В случае сложного характера присоединения (более 670 кВт) срок увеличивается на срок согласования технических условий с системным оператором.</t>
  </si>
  <si>
    <t>В течение 30 дней от даты получения проекта договора Заявитель подписывает договор и направляет 1 экз. Сетевой организации.</t>
  </si>
  <si>
    <t>В случае несогласия Заявитель в течение 30 дней направляет мотивированный отказ от подписания проекта договора и предложения об изменении проекта договора.</t>
  </si>
  <si>
    <t>В случае отказа от подписания Заявителем  проекта договора, но не ранее чем через 60 дней со дня получения заявителем проекта договора, поданная заявка аннулируется.</t>
  </si>
  <si>
    <t>3. Выполнение сторонами договора мероприятий, предусмотренных договором.</t>
  </si>
  <si>
    <t>4. Получение разрешение органов Госнадзора на допуск в эксплуатацию объектов Заявителя.</t>
  </si>
  <si>
    <t>6. Составление акта о технологическом присоединении, акта разграничения эксплуатационной ответственности и балансовой принадлежности, акта согласования технологической и аварийной брони</t>
  </si>
  <si>
    <t>Акт согласования технологической и аварийной брони</t>
  </si>
  <si>
    <t>- Проект акта согласования аварийной и технологической брони составляет Заявитель и  направляет в Сетевую Организацию в 2 экз.</t>
  </si>
  <si>
    <t>- Сетевая организация в течение 10 рабочих дней согласовывает и 1 экз. направляет Заявителю.</t>
  </si>
  <si>
    <t>- В случае несогласия Сетевая организация подписывает с замечаниями, которые прилагаются к каждому экземпляру акта</t>
  </si>
  <si>
    <t>Приложение 1</t>
  </si>
  <si>
    <t>Юридический адрес:</t>
  </si>
  <si>
    <t>ИНН</t>
  </si>
  <si>
    <t>КПП</t>
  </si>
  <si>
    <t>ОКПО –</t>
  </si>
  <si>
    <t>ОКВЭД –</t>
  </si>
  <si>
    <t>Расчетный счет</t>
  </si>
  <si>
    <t>Кор.счет</t>
  </si>
  <si>
    <t>БИК</t>
  </si>
  <si>
    <t>количество, мощность генераторов и присоединяемых к сети трансформаторов</t>
  </si>
  <si>
    <t>Приложение:</t>
  </si>
  <si>
    <t>1. План расположения энергопринимающих устройств</t>
  </si>
  <si>
    <t>2. Однолинейная схема электрических сетей.</t>
  </si>
  <si>
    <t>3. Перечень и мощность энергопринимающих устройств, которые могут быть присоединены к устройствам противоаварийной автоматики.</t>
  </si>
  <si>
    <t>4. Копия документа, подтверждающего право собственности.</t>
  </si>
  <si>
    <t>5. Доверенность или документы, подтверждающие полномочия представителя Заявителя.</t>
  </si>
  <si>
    <t>6. Предложение по порядку расчетов платы за технологическое присоединение</t>
  </si>
  <si>
    <t xml:space="preserve">1. Реквизиты: </t>
  </si>
  <si>
    <t>2. Наименование и место нахождения энергопринимающих устройств, которые необходимо присоединить к электрическим сетям сетевой организации</t>
  </si>
  <si>
    <t>3. Место нахождение заявителя</t>
  </si>
  <si>
    <t>4. Максимальная мощность энергопринимающих устройств заявителя и их технические характеристики:</t>
  </si>
  <si>
    <t>5. Количество точек присоединения с указанием технических параметров элементов энергопринимающих устройств</t>
  </si>
  <si>
    <t xml:space="preserve">6. Заявляемый уровень надежности энергопринимающих устройств - категория </t>
  </si>
  <si>
    <t>7. Характер нагрузки (вид производственной деятельности) и наличие нагрузок искажающих форму кривой электрического тока и вызывающих несимметрию напряжения в точках присоединения</t>
  </si>
  <si>
    <t>8. Величина и обоснование технологического минимума, технологической и аварийной брони</t>
  </si>
  <si>
    <t>9. Необходимость аварийной и технологической брони</t>
  </si>
  <si>
    <t>проектирование</t>
  </si>
  <si>
    <t>ввод в эксплуатацию</t>
  </si>
  <si>
    <t>10. Сроки проектирования и поэтапного введения в эксплуатацию энергопринимающих устройств (в том числе по этапам и очередям)</t>
  </si>
  <si>
    <t>11. Поэтапное распределение мощности, сроков ввода и сведения о категории надежности электроснабжения при вводе энергопринимающих устройств по этапам и очередям:</t>
  </si>
  <si>
    <t>Заявитель</t>
  </si>
  <si>
    <t>Объем предоставления данных: по Приложению 1</t>
  </si>
  <si>
    <t xml:space="preserve">Юридические лица (максимальная мощность свыше 100 кВт и менее 670 кВт) - п. 1, 2, 3, 4, 5, 6, 7, 10, 11 </t>
  </si>
  <si>
    <t xml:space="preserve">Индивидуальные предприниматели (максимальная мощность свыше 100 кВт и менее 670 кВт) - п. 1, 2, 3, 4, 5, 6, 7, 10, 11 </t>
  </si>
  <si>
    <t xml:space="preserve">Юридические лица (максимальная мощность до 150  кВт) - п. 1, 2, 3, 4,  7, 10, 11 </t>
  </si>
  <si>
    <t xml:space="preserve">Индивидуальные предприниматели (максимальная мощность до 150  кВт) - п. 1, 2, 3, 4, 7, 10, 11 </t>
  </si>
  <si>
    <t xml:space="preserve">Юридические лица (максимальная мощность свыше 15 кВт и до 150 кВт) - п. 1, 2, 3, 4, 7, 10, 11 </t>
  </si>
  <si>
    <t xml:space="preserve">Индивидуальные предприниматели (максимальная мощность свыше 15 кВт до 150 кВт) - п. 1, 2, 3, 4,  7, 10, 11 </t>
  </si>
  <si>
    <t>Временное присоединение (на срок не более 6 месяцев, до 100 кВт) - 1, 2, 3, 4, 7, 10, 11</t>
  </si>
  <si>
    <t>Физические лица (до 15 кВт) - 2, 4, 10, ФИО, данные паспорта, место жительства</t>
  </si>
  <si>
    <t>Процедура приобретения электроэнергии</t>
  </si>
  <si>
    <t>По условиям договора:</t>
  </si>
  <si>
    <t xml:space="preserve">Ориентировочные заявки на электропотребление и мощность, необходимые на  следующий     год (с месячной разбивкой)  предоставляются не позднее 15 марта текущего года.  </t>
  </si>
  <si>
    <t>При временном нарушении работы приборов коммерческого учета объем потребленной энергии (мощности) с момента последнего снятия показаний приборов коммерческого учета и до восстановления их работы определяется по договорной величине, с последующим перерасчетом по среднесуточному расходу предыдущего и последующего расчетных периодов.</t>
  </si>
  <si>
    <t>- до 09:00 мск в понедельник на среду;</t>
  </si>
  <si>
    <t>- до 09:00 мск во вторник на четверг;</t>
  </si>
  <si>
    <t xml:space="preserve">- до 09:00 мск в среду на пятницу; </t>
  </si>
  <si>
    <t>- до 09:00 мск в четверг на субботу;</t>
  </si>
  <si>
    <t>- до 09:00 мск в пятницу на воскресенье, понедельник и вторник.</t>
  </si>
  <si>
    <t>Первый платеж осуществляется в срок не позднее 5-го числа месяца, в котором производится поставка – в размере 30 % от договорного объема;</t>
  </si>
  <si>
    <t>Второй платеж осуществляется в срок не позднее 15-го числа месяца, в котором производится поставка – в размере 20 % от договорного объема;</t>
  </si>
  <si>
    <t>Третий платеж осуществляется в срок не позднее 20-го числа месяца, в котором производится поставка – в размере 20 % от договорного объема;</t>
  </si>
  <si>
    <t>Четвертый платеж осуществляется в срок не позднее 25-го числа месяца, в котором производится поставка – в размере 20 % от договорного объема.</t>
  </si>
  <si>
    <t>Окончательный расчет (на конец расчетного периода) – с 1 по 5 число месяца, следующего за отчетным  (с учетом сумм, указанных выше, фактической поставки и потребления мощности, изменений тарифов).</t>
  </si>
  <si>
    <t>Планируемых ограничений мощности потребителей в связи с ремонтными работами не предусмотрено</t>
  </si>
  <si>
    <t>2015 г.</t>
  </si>
  <si>
    <t>мощность  ГОДОВОЙ 2015</t>
  </si>
  <si>
    <t>2013 годовой</t>
  </si>
  <si>
    <t>2012 годовой</t>
  </si>
  <si>
    <t>ПРОВЕРКА</t>
  </si>
  <si>
    <t>Всего потерь</t>
  </si>
  <si>
    <t>Потери в собственных сетях</t>
  </si>
  <si>
    <t>Цена без НДС</t>
  </si>
  <si>
    <t>янв</t>
  </si>
  <si>
    <t>фев</t>
  </si>
  <si>
    <t>апр</t>
  </si>
  <si>
    <t>авг</t>
  </si>
  <si>
    <t>окт</t>
  </si>
  <si>
    <t>ноя</t>
  </si>
  <si>
    <t>дек</t>
  </si>
  <si>
    <t>Итого</t>
  </si>
  <si>
    <t>Ставки за единицу максимальной мощности на осуществление мероприятий, связанных со строительством принять равным значениям размеров стандартизированных тарифных ставок на покрытие расходов сетевых организаций Свердловской области на строительство подстанций (С4), утвержденных постановлением РЭК Свердловской области.</t>
  </si>
  <si>
    <t>Баланс электрической мощности по сетям ВН, СН1, СН2, и НН</t>
  </si>
  <si>
    <t>МВТ</t>
  </si>
  <si>
    <t xml:space="preserve">   оборудования и</t>
  </si>
  <si>
    <t xml:space="preserve">        </t>
  </si>
  <si>
    <t>трансформатор 6-10 кВ / 35 кВ</t>
  </si>
  <si>
    <t>разъединитель КЗ-110 кВ</t>
  </si>
  <si>
    <t>разъединитель 220 кВ</t>
  </si>
  <si>
    <t>2016 г.</t>
  </si>
  <si>
    <t>5. Осуществление ПАО «СТЗ» (сетевой организацией) фактического присоединения объектов Заявителя к электрическим сетям.</t>
  </si>
  <si>
    <t>Образец заявки на технологическое присоединение к сетям ПАО СТЗ»</t>
  </si>
  <si>
    <t xml:space="preserve">                        О.Б. Карманову</t>
  </si>
  <si>
    <t>Уважаемый Олег Борисович!</t>
  </si>
  <si>
    <t xml:space="preserve">Фактическая максимальная       нагрузка, кВт </t>
  </si>
  <si>
    <t>Мероприятия по устранению аварии проведены потребителем самостоятельно.</t>
  </si>
  <si>
    <t>время простоя по вине сетевой организации, час</t>
  </si>
  <si>
    <t>Дата и время восстанов-ления нормальной  схемы</t>
  </si>
  <si>
    <t>Сведения об общей пропускной способности сетей ПАО «СТЗ»</t>
  </si>
  <si>
    <t>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6 кВ с дифференциацией по всем уровням напряжения будут предоставлены в течение 7 дней от запроса юридического или физического лица.</t>
  </si>
  <si>
    <t>наличие  объема  свободной  для  технологического  присоединения  потребителей  мощности по центрам питания</t>
  </si>
  <si>
    <t xml:space="preserve">в сетях электроснабжения ПАО «СТЗ» </t>
  </si>
  <si>
    <t>Поставка полного объема необходимой для ПАО «СТЗ» электроэнергии производится с оптового рынка по Договору электроснабжения № 117/5-124-861 от 21.07.2005 г., заключенного с АО «Энергосбытовая компания «Восток».</t>
  </si>
  <si>
    <t>Подписанные ПАО «СТЗ» Акт и направленная АО «ЭК «Восток» счет-фактура являются основанием для оплаты ПАО «СТЗ» и окончательного расчета за энергию (мощность) за расчетный период.</t>
  </si>
  <si>
    <t>В случае несвоевременного предоставления данных ПАО «СТЗ», АО «ЭК «Восток» принимает плановые объемы почасового потребления ПАО «СТЗ» на сутки энергоснабжения равными плановым объемам почасового потребления ПАО «СТЗ» за соответствующие сутки предыдущей недели.</t>
  </si>
  <si>
    <t>Оплату стоимости полученной энергии (мощности) ПАО «СТЗ» осуществляет в соответствии с ниже установленной плановой схемой платежей (в следующие периоды):</t>
  </si>
  <si>
    <t>ставка за содержание электрических сетей - 43,069 руб./кВт. Мес.</t>
  </si>
  <si>
    <t>Постановление РЭК Свердловской области от 23.12.2016 г. № 223-ПК</t>
  </si>
  <si>
    <r>
      <t xml:space="preserve">Направляем Вам заявку на технологическое присоединение в связи с увеличением присоединяемой мощности на </t>
    </r>
    <r>
      <rPr>
        <u/>
        <sz val="12"/>
        <rFont val="Arial"/>
        <family val="2"/>
        <charset val="204"/>
      </rPr>
      <t xml:space="preserve">       к</t>
    </r>
    <r>
      <rPr>
        <sz val="12"/>
        <rFont val="Arial"/>
        <family val="2"/>
        <charset val="204"/>
      </rPr>
      <t>Вт:</t>
    </r>
  </si>
  <si>
    <r>
      <t>1.</t>
    </r>
    <r>
      <rPr>
        <sz val="7"/>
        <rFont val="Arial"/>
        <family val="2"/>
        <charset val="204"/>
      </rPr>
      <t xml:space="preserve">      </t>
    </r>
    <r>
      <rPr>
        <sz val="12"/>
        <rFont val="Arial"/>
        <family val="2"/>
        <charset val="204"/>
      </rPr>
      <t>АО «Энергосбытовая компания «Восток» подает ПАО «СТЗ» через присоединенную сеть собственника или законного владельца электросетевого оборудования, оказывающего услуги по передаче электроэнергии (мощности), электрическую энергию (мощность) в объеме, предусмотренном приложением «Договорные объемы отпуска электроэнергии и мощности» к Договору.</t>
    </r>
  </si>
  <si>
    <r>
      <t>2.</t>
    </r>
    <r>
      <rPr>
        <sz val="7"/>
        <rFont val="Arial"/>
        <family val="2"/>
        <charset val="204"/>
      </rPr>
      <t xml:space="preserve">      </t>
    </r>
    <r>
      <rPr>
        <sz val="12"/>
        <rFont val="Arial"/>
        <family val="2"/>
        <charset val="204"/>
      </rPr>
      <t>Право собственности на электрическую энергию (мощность) переходит к ПАО «СТЗ» в группах точек поставки потребления, зарегистрированных АО «ЭК «Восток» на свое имя на оптовом рынке и указанных в «Перечне точек поставки и средств измерений» (приложение к Договору) (с учетом перетока по точкам «отдачи»).</t>
    </r>
  </si>
  <si>
    <r>
      <t>3.</t>
    </r>
    <r>
      <rPr>
        <sz val="7"/>
        <rFont val="Arial"/>
        <family val="2"/>
        <charset val="204"/>
      </rPr>
      <t xml:space="preserve">      </t>
    </r>
    <r>
      <rPr>
        <sz val="12"/>
        <rFont val="Arial"/>
        <family val="2"/>
        <charset val="204"/>
      </rPr>
      <t>Объем потребления энергии (мощности) за расчетный период равный одному календарному месяцу определяется по показаниям расчетных счетчиков энергии (мощности), перечисленных в «Перечне точек поставки и средств измерений». При установке расчетных средств коммерческого учета энергии (мощности) не на границе раздела электрических сетей по балансовой принадлежности, объем учтенной счетчиками энергии (мощности) увеличивается (уменьшается) на величину потерь до границы балансовой принадлежности. Величины потерь определяются расчетным путем.</t>
    </r>
  </si>
  <si>
    <r>
      <t>4.</t>
    </r>
    <r>
      <rPr>
        <sz val="7"/>
        <rFont val="Arial"/>
        <family val="2"/>
        <charset val="204"/>
      </rPr>
      <t>     </t>
    </r>
    <r>
      <rPr>
        <sz val="11"/>
        <rFont val="Arial"/>
        <family val="2"/>
        <charset val="204"/>
      </rPr>
      <t xml:space="preserve"> ПАО</t>
    </r>
    <r>
      <rPr>
        <sz val="12"/>
        <rFont val="Arial"/>
        <family val="2"/>
        <charset val="204"/>
      </rPr>
      <t xml:space="preserve"> «СТЗ» производит снятие показаний приборов коммерческого учета по состоянию на 24-00 часа Московского времени последних суток расчетного периода и представлять ОАО «ЭК «Восток» отчет о расходе энергии (мощности) не позднее 3 (третьего) числа каждого месяца.</t>
    </r>
  </si>
  <si>
    <r>
      <t>5.</t>
    </r>
    <r>
      <rPr>
        <sz val="7"/>
        <rFont val="Arial"/>
        <family val="2"/>
        <charset val="204"/>
      </rPr>
      <t xml:space="preserve">      </t>
    </r>
    <r>
      <rPr>
        <sz val="12"/>
        <rFont val="Arial"/>
        <family val="2"/>
        <charset val="204"/>
      </rPr>
      <t>АО «ЭК «Восток» ежемесячно на основании показаний приборов коммерческого учета ПАО «СТЗ» формирует и оформляет по состоянию на 24-00 часа Московского времени последних суток расчетного периода «Сводный акт первичного учета сальдо перетоков электроэнергии» и направляет его ПАО «СТЗ».</t>
    </r>
  </si>
  <si>
    <r>
      <t>6.</t>
    </r>
    <r>
      <rPr>
        <sz val="7"/>
        <rFont val="Arial"/>
        <family val="2"/>
        <charset val="204"/>
      </rPr>
      <t xml:space="preserve">      </t>
    </r>
    <r>
      <rPr>
        <sz val="12"/>
        <rFont val="Arial"/>
        <family val="2"/>
        <charset val="204"/>
      </rPr>
      <t>Ежемесячно на основании «Сводного акта первичного учета сальдо перетоков электроэнергии» ОАО «ЭК «Восток» оформляет «Акт приема-передачи электрической энергии и направляет его ОАО «СТЗ».</t>
    </r>
  </si>
  <si>
    <r>
      <t>7.</t>
    </r>
    <r>
      <rPr>
        <sz val="7"/>
        <rFont val="Arial"/>
        <family val="2"/>
        <charset val="204"/>
      </rPr>
      <t xml:space="preserve">      </t>
    </r>
    <r>
      <rPr>
        <sz val="12"/>
        <rFont val="Arial"/>
        <family val="2"/>
        <charset val="204"/>
      </rPr>
      <t>На основании «Акта приема-передачи электрической энергии» АО «ЭК «Восток» выставляет счет-фактуру на отпущенную энергию (мощность).</t>
    </r>
  </si>
  <si>
    <r>
      <t>8.</t>
    </r>
    <r>
      <rPr>
        <sz val="7"/>
        <rFont val="Arial"/>
        <family val="2"/>
        <charset val="204"/>
      </rPr>
      <t xml:space="preserve">      </t>
    </r>
    <r>
      <rPr>
        <sz val="12"/>
        <rFont val="Arial"/>
        <family val="2"/>
        <charset val="204"/>
      </rPr>
      <t>Стоимость электрической энергии (мощности), приобретаемой ПАО «СТЗ» у ОАО «ЭК «Восток», состоит из стоимости купленной АО «ЭК «Восток» электрической энергии (мощности) на оптовом рынке электроэнергии (мощности), определяемой в соответствии с регламентами оптового рынка, стоимости услуг по передаче электрической энергии, стоимости иных услуг, оказание которых является неотъемлемой частью процесса поставки электрической энергии (мощности), и сбытовой надбавки АО «ЭК «Восток».</t>
    </r>
  </si>
  <si>
    <r>
      <t>9.</t>
    </r>
    <r>
      <rPr>
        <sz val="7"/>
        <rFont val="Arial"/>
        <family val="2"/>
        <charset val="204"/>
      </rPr>
      <t xml:space="preserve">      </t>
    </r>
    <r>
      <rPr>
        <sz val="12"/>
        <rFont val="Arial"/>
        <family val="2"/>
        <charset val="204"/>
      </rPr>
      <t>Порядок расчета стоимости электроэнергии (мощности), приобретаемой ПАО «СТЗ» у АО «ЭК «Восток», определяется в соответствии с дополнительным соглашением, подписываемым сторонами. В случае изменения правовых актов и регламентов оптового рынка, стороны руководствуются правовыми актами и регламентами оптового рынка в редакции, действующей на момент правоотношений сторон.</t>
    </r>
  </si>
  <si>
    <r>
      <t>10.</t>
    </r>
    <r>
      <rPr>
        <sz val="7"/>
        <rFont val="Arial"/>
        <family val="2"/>
        <charset val="204"/>
      </rPr>
      <t xml:space="preserve">  </t>
    </r>
    <r>
      <rPr>
        <sz val="12"/>
        <rFont val="Arial"/>
        <family val="2"/>
        <charset val="204"/>
      </rPr>
      <t xml:space="preserve">В целях обеспечения снабжения ПАО «СТЗ» электрической энергией (мощностью) по Договору, ПАО «СТЗ» подает АО «ЭК «Восток» уведомление о своих ежедневных плановых объемах почасового потребления по следующему графику: </t>
    </r>
  </si>
  <si>
    <r>
      <t>11.</t>
    </r>
    <r>
      <rPr>
        <sz val="7"/>
        <rFont val="Arial"/>
        <family val="2"/>
        <charset val="204"/>
      </rPr>
      <t xml:space="preserve">  </t>
    </r>
    <r>
      <rPr>
        <sz val="12"/>
        <rFont val="Arial"/>
        <family val="2"/>
        <charset val="204"/>
      </rPr>
      <t>Оплата ПАО «СТЗ» потребленной энергии (мощности), получаемой от АО «ЭК «Восток», производится путем перечисления денежных средств на расчетный счет указанный АО «ЭК «Восток». Обязательство ПАО «СТЗ» по оплате потребленной энергии (мощности) считается исполненным с момента зачисления денежных средств на расчетный счет, указанный АО «ЭК «Восток».</t>
    </r>
  </si>
  <si>
    <r>
      <t>12.</t>
    </r>
    <r>
      <rPr>
        <sz val="7"/>
        <rFont val="Arial"/>
        <family val="2"/>
        <charset val="204"/>
      </rPr>
      <t xml:space="preserve">  </t>
    </r>
    <r>
      <rPr>
        <sz val="12"/>
        <rFont val="Arial"/>
        <family val="2"/>
        <charset val="204"/>
      </rPr>
      <t>Авансовая оплата энергии (мощности) осуществляется ПАО «СТЗ»  в соответствии с плановыми счетами, выставляемыми АО «ЭК «Восток».</t>
    </r>
  </si>
  <si>
    <r>
      <t>13.</t>
    </r>
    <r>
      <rPr>
        <sz val="7"/>
        <rFont val="Arial"/>
        <family val="2"/>
        <charset val="204"/>
      </rPr>
      <t xml:space="preserve">  </t>
    </r>
    <r>
      <rPr>
        <sz val="12"/>
        <rFont val="Arial"/>
        <family val="2"/>
        <charset val="204"/>
      </rPr>
      <t>По окончании каждого расчетного периода на основании выставленных «ЭК «Восток» ПАО «СТЗ» счетов-фактур Стороны осуществляют сверку расчетов, оформляемую Актом сверки расчетов  по каждому расчетному периоду.</t>
    </r>
  </si>
  <si>
    <r>
      <t>14.</t>
    </r>
    <r>
      <rPr>
        <sz val="7"/>
        <rFont val="Arial"/>
        <family val="2"/>
        <charset val="204"/>
      </rPr>
      <t xml:space="preserve">  </t>
    </r>
    <r>
      <rPr>
        <sz val="12"/>
        <rFont val="Arial"/>
        <family val="2"/>
        <charset val="204"/>
      </rPr>
      <t>Сверка расчетов за потребленную энергию (мощность), получаемую ПАО «СТЗ» от АО «ЭК «Восток», по итогам месяца производится по объему и стоимости отпущенной и полученной энергии (мощности) по данным приборов коммерческого учета с учетом стоимости отклонений с последующим составлением двухстороннего Акта сверки расчетов.</t>
    </r>
  </si>
  <si>
    <r>
      <t>15.</t>
    </r>
    <r>
      <rPr>
        <sz val="7"/>
        <rFont val="Arial"/>
        <family val="2"/>
        <charset val="204"/>
      </rPr>
      <t xml:space="preserve">  </t>
    </r>
    <r>
      <rPr>
        <sz val="12"/>
        <rFont val="Arial"/>
        <family val="2"/>
        <charset val="204"/>
      </rPr>
      <t>Акт сверки расчетов составляется АО «ЭК «Восток» и высылается ПАО «СТЗ» для подписания.</t>
    </r>
  </si>
  <si>
    <r>
      <t>16.</t>
    </r>
    <r>
      <rPr>
        <sz val="7"/>
        <rFont val="Arial"/>
        <family val="2"/>
        <charset val="204"/>
      </rPr>
      <t xml:space="preserve">  </t>
    </r>
    <r>
      <rPr>
        <sz val="12"/>
        <rFont val="Arial"/>
        <family val="2"/>
        <charset val="204"/>
      </rPr>
      <t>ПАО «СТЗ» в трехдневный срок подписывает Акт сверки расчетов и высылает один экземпляр АО ЭК «Восток», или высылает мотивированные возражения.</t>
    </r>
  </si>
  <si>
    <r>
      <t>17.</t>
    </r>
    <r>
      <rPr>
        <sz val="7"/>
        <rFont val="Arial"/>
        <family val="2"/>
        <charset val="204"/>
      </rPr>
      <t xml:space="preserve">  </t>
    </r>
    <r>
      <rPr>
        <sz val="12"/>
        <rFont val="Arial"/>
        <family val="2"/>
        <charset val="204"/>
      </rPr>
      <t>Разногласия между Сторонами по Акту сверки расчетов разрешаются путем переговоров.</t>
    </r>
  </si>
  <si>
    <t>Норм потери в ЛЭП и головных трансф..</t>
  </si>
  <si>
    <t>сент</t>
  </si>
  <si>
    <t>Публичное акционерное общество «Северский трубный завод»</t>
  </si>
  <si>
    <t>1. Информация о ценах и тарифах на передачу электроэнергии и технологическое присоединение к сетям электроснабжения ПАО "СТЗ"</t>
  </si>
  <si>
    <t>Тариф на технологическое присоединение к сетям электроснабжения ПАО "СТЗ", г. Полевской на 2017 год</t>
  </si>
  <si>
    <t>Постановление РЭК Свердловской области от 21.12.2016 г. № 210-ПК</t>
  </si>
  <si>
    <t>Публичное акционерное общество "Северский трубный завод" осуществляет услуги по передаче электроэнергии на территории муниципального образования город Полевской и село Курганово</t>
  </si>
  <si>
    <t>Акты разграничения балансовой принадлежности от 2013 года между ОАО "МРСК Урала" и ПАО "СТЗ".</t>
  </si>
  <si>
    <t>Оказание услуг по технологическому присоединению оказывается ПАО «СТЗ» осуществляется на основании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утвержденных Постановлением Правительством РФ от 27 декабря 2004г. № 861 (с изменениями и дополнениями).</t>
  </si>
  <si>
    <t xml:space="preserve">                                                                                                                                                                               Публичное акционерное общество </t>
  </si>
  <si>
    <t xml:space="preserve">                                                                                                                                                                              «Северский трубный завод»</t>
  </si>
  <si>
    <t xml:space="preserve">                                                                                                                                                                              Главному энергетику</t>
  </si>
  <si>
    <t>Министерством энергетики РФ Приказом № 579 от 05.09.2014г. утверждены нормативы технологических потерь электрической энергии при ее передаче по электрическим сетям ПАО "СТЗ"  - 2,11 % от отпуска электрической энергии в сеть.</t>
  </si>
  <si>
    <t>2017 г.</t>
  </si>
  <si>
    <t>Инвестиционные программы Публичного акционерного общества  "Северский трубный завод" для расширения пропускной способности, снижения потерь в сетях и увеличения резерва для присоединения потребителей  отсутствуют.</t>
  </si>
  <si>
    <t>АО "Облкоммунэнерго"</t>
  </si>
  <si>
    <t>ПС "Цементная" РУ-6 кВ яч. 1            фид. Хлебозавод</t>
  </si>
  <si>
    <t>ПАО "Облкоммунэнерго"</t>
  </si>
  <si>
    <t>ОАО "Криогаз"</t>
  </si>
  <si>
    <t>Величина резервируемой максимальной мощности по уровням напряжения в соответствии с Правилами недискриминационного доступа к услугам по передаче электрической энергии и оказания этих услуг</t>
  </si>
  <si>
    <t>Уровень напряжения</t>
  </si>
  <si>
    <t>Максимальная мощность, кВт</t>
  </si>
  <si>
    <t>Фактическая мощность, кВт</t>
  </si>
  <si>
    <t>Резервируемая максимальная мощность, кВт</t>
  </si>
  <si>
    <t>ПС ГПП-1 "Агат" 110/6 кВ РУ-6кВ  яч. 14-2                       фид. КП-3</t>
  </si>
  <si>
    <t>Стандартизированная тарифная ставка на покрытие расходов за технологическое присоединение С1 (ставка за единицу максимальной мощности) - 12 руб/кВт</t>
  </si>
  <si>
    <t>за 2017 года</t>
  </si>
  <si>
    <t>Тариф на технологическое присоединение к сетям электроснабжения публичное акционерное общество "Северский трубный завод", г. Полевской на 2018 год</t>
  </si>
  <si>
    <t>Постановление РЭК Свердловской области от 25.12.2017 г. № 215-ПК</t>
  </si>
  <si>
    <t>Стандартизированная тарифная ставка на покрытие расходов за технологическое присоединение С1 (ставка за единицу максимальной мощности) - 15 490 руб. за одно присоединение.</t>
  </si>
  <si>
    <r>
      <t xml:space="preserve">Стандартизированная тарифная ставка на покрытие расходов за технологическое присоединение С1.1. </t>
    </r>
    <r>
      <rPr>
        <vertAlign val="superscript"/>
        <sz val="10"/>
        <rFont val="Arial"/>
        <family val="2"/>
        <charset val="204"/>
      </rPr>
      <t xml:space="preserve">maxN </t>
    </r>
    <r>
      <rPr>
        <sz val="10"/>
        <rFont val="Arial"/>
        <family val="2"/>
        <charset val="204"/>
      </rPr>
      <t>(ставка за единицу максимальной мощности) - 96 руб/кВт</t>
    </r>
  </si>
  <si>
    <t>на 1 марта   2018 года</t>
  </si>
  <si>
    <t>Сводные данные об аварийных отключениях за 2017 год</t>
  </si>
  <si>
    <t>Сведения о поданных заявках на технологическое присоединение в сетях ПАО «СТЗ» на 1 марта 2018 года</t>
  </si>
  <si>
    <t>Заявок на технологическое присоединение к сетям ПАО "СТЗ" нет.</t>
  </si>
  <si>
    <t>на 2018г.</t>
  </si>
  <si>
    <t>2018 г.</t>
  </si>
  <si>
    <t xml:space="preserve">Планы ремонтов  оборудования и сетей ПАО "СТЗ" на  2018 год. </t>
  </si>
  <si>
    <t>выполнение, %,*</t>
  </si>
  <si>
    <t>ед.изм.</t>
  </si>
  <si>
    <t>Ставки за единицу максимальной мощности на осуществление мероприятий, связанных со строительством принять равным значениям размеров стандартизированных тарифных ставок на покрытие расходов сетевых организаций Свердловской области на строительство , утвержденным постановлением РЭК Свердловской области № 215-ПК от 25.12.2017г..</t>
  </si>
  <si>
    <t>01.03.2017 в 6-52</t>
  </si>
  <si>
    <t>01.03.2017 в 17-25</t>
  </si>
  <si>
    <t xml:space="preserve">ПС ГПП-1 "Агат" </t>
  </si>
  <si>
    <t xml:space="preserve">На 2 с.ш. КРУ-2 машзата №1 ТПЦ-1 КЗ. На ГПП-1 2 с.ш. без напряжения АВР не сработало. </t>
  </si>
  <si>
    <t>Акт расследования № 14-21/13 от 10.03.2017</t>
  </si>
  <si>
    <t>19.03.2017 в 13-56</t>
  </si>
  <si>
    <t>21.03.2017 в 16-35</t>
  </si>
  <si>
    <t>ООО "Полевской молочный комбинат"</t>
  </si>
  <si>
    <t>ПС "Автогараж" фид. 1 ТП "Молокозавод"</t>
  </si>
  <si>
    <t>Авария в сети потребителя:               Поврежден кабель 6 кВ ООО "Полевской молочный комбинат"</t>
  </si>
  <si>
    <t>Мероприятия по устранению аварии проведены потребителем самостоятельно. Произведена фазировка кабеля после устранения аварии.</t>
  </si>
  <si>
    <t>21.04.2017 в 12-10</t>
  </si>
  <si>
    <t>21.04.2017 в 17-43</t>
  </si>
  <si>
    <t xml:space="preserve">Авария в сети потребителя              </t>
  </si>
  <si>
    <t>24.04.2017 в 16-05</t>
  </si>
  <si>
    <t>24.04.2017 в 18-08</t>
  </si>
  <si>
    <t xml:space="preserve">Авария в сети потребителя      </t>
  </si>
  <si>
    <t>25.04.2017 в 11-30</t>
  </si>
  <si>
    <t>25.04.2017  в 18-15</t>
  </si>
  <si>
    <t>26.04.2017 в 10-48</t>
  </si>
  <si>
    <t>26.04.2017  в 11-36</t>
  </si>
  <si>
    <t>На ПС НФС при повреждении кабельной разделки произошло КЗ. На ГПП-1 АВР не сработало. 2 с.ш. без напряжения</t>
  </si>
  <si>
    <t>Включили в ручную СМВ-6 кВ, подали напряжение на 2 с.ш. Включили ВМ яч. 14-2 фид. 2 КП-3</t>
  </si>
  <si>
    <t>ЗАО "ТМК-КПВ"</t>
  </si>
  <si>
    <t>11.05.2017 в 0-45</t>
  </si>
  <si>
    <t>11.05.2017  в 0-50</t>
  </si>
  <si>
    <t>Включили вручную резервное питание</t>
  </si>
  <si>
    <t xml:space="preserve">Аварийно отключился ВВ яч. 7 машзала № 14 </t>
  </si>
  <si>
    <t>21.05.2017 в 20-07</t>
  </si>
  <si>
    <t>21.05.2017  в 20-48</t>
  </si>
  <si>
    <t>ГПП-2 ГЩУ 4 с.ш. перекос по фазам. Вывели из работы ТН3 заменили предохранители.</t>
  </si>
  <si>
    <t>ГПП-2 ГЩУ 4 с.ш. перекос по фазам. На ПС ЦРВ отключился двигатель №1</t>
  </si>
  <si>
    <t>Машзал № 14      яч. 7 ф. Т6 греческий стан</t>
  </si>
  <si>
    <t>ГПП-2 "Северская"        яч. 57 фид. 2 ЦРВ</t>
  </si>
  <si>
    <t>29.05.2017 в 18-10</t>
  </si>
  <si>
    <t>29.05.2017  в 18-30</t>
  </si>
  <si>
    <t>КНТП "Октябрьский поселок" фид. Металлобаза Урада</t>
  </si>
  <si>
    <t>ООО "Металлобаза Урала"</t>
  </si>
  <si>
    <t>Сгорел предохранитель ф.А фид. Металлобаза Урала</t>
  </si>
  <si>
    <t xml:space="preserve">Заменили предохранитель. </t>
  </si>
  <si>
    <t>01.06.2017 в 15-00</t>
  </si>
  <si>
    <t>24.07.2017  в 9-23</t>
  </si>
  <si>
    <t>Авария в сети потребителя:               Поврежден кабель 6 кВ ООО "Пивзавод"</t>
  </si>
  <si>
    <t>ПС "Автогараж" яч. 14  фид.2  "Пивзавод"</t>
  </si>
  <si>
    <t>ООО "Полевская варня"</t>
  </si>
  <si>
    <t>28.06.2017 в 12-02</t>
  </si>
  <si>
    <t>03.07.2017  в 19-12</t>
  </si>
  <si>
    <t>ПС 102 яч. 8 фид. АТП-10</t>
  </si>
  <si>
    <t>ООО "Промышленно транспортная организация "Свердловскстройтранс" АТП-10</t>
  </si>
  <si>
    <t>Авария в сети потребителя:               Сторонняя организация выполняя земленые работы порвала КЛ-6 кВ АТП-10</t>
  </si>
  <si>
    <t>22.07.2017 в 00-42</t>
  </si>
  <si>
    <t>22.07.2017  в 19-27</t>
  </si>
  <si>
    <t>ПС ГГС яч. 10 фид. ПС "Цементная", фид. "Хлебозавод" и ф. "Октябрьский поселок"</t>
  </si>
  <si>
    <t>Пробой КЛ-6 кВ ГГС-Цементная</t>
  </si>
  <si>
    <t>Установлена муфта 6 кВ и подключена КЛ-6кВ. Кабель испытан.</t>
  </si>
  <si>
    <t>АО "Облкоммунэнерго", ООО "Металлобаза Урала",                   ИП Гарагашев,       ИП Дубровин</t>
  </si>
  <si>
    <t>20.08.2017 в13-50</t>
  </si>
  <si>
    <t>20.08.2017  в 14-45</t>
  </si>
  <si>
    <t>ПС Цементная яч. 1 фид. Хлебозавод</t>
  </si>
  <si>
    <t>Авария в сети потребителя.</t>
  </si>
  <si>
    <t>27.09.2017 в 11-01</t>
  </si>
  <si>
    <t>27.09.2017  в 9-04</t>
  </si>
  <si>
    <t>ГПП-1 Агат 2 с.ш.</t>
  </si>
  <si>
    <t>Аварийно отключился ввод № 2 6 кВ. При проверке защит реактора отключился ввод. Защита блокировала включение СМВ-6кВ.</t>
  </si>
  <si>
    <t>Ввели в работу в ручную</t>
  </si>
  <si>
    <t>06.11.2017 в 14-00</t>
  </si>
  <si>
    <t>06.11.2017  в 15-28</t>
  </si>
  <si>
    <t>Авария в сети потребителя: на ВЛ отгорел провод.</t>
  </si>
  <si>
    <t>ПС Парокотельная РУ-6 кВ</t>
  </si>
  <si>
    <t>22.11.2017 в 05-02</t>
  </si>
  <si>
    <t>22.11.2017  в 07-35</t>
  </si>
  <si>
    <t>Разобрана схема. Проверено оборудование. Резервное электроснабжение включено вручную.</t>
  </si>
  <si>
    <t>Отключение ПС Парокотельная из-за повреждения КЛ-6кВ.</t>
  </si>
  <si>
    <t>годовой 2017</t>
  </si>
  <si>
    <t>Затраты на потери  электрической энергии за 2017 год</t>
  </si>
  <si>
    <t>мощность  ГОДОВОЙ 2017</t>
  </si>
  <si>
    <t>2017 годовой</t>
  </si>
  <si>
    <t>1.Затраты на покупку потерь 8591,561 т.кВт.ч составили 22 066 090,96 руб. руб без НДС</t>
  </si>
  <si>
    <t>2.Затраты на покупку потерь 2 983,377 т.кВт.ч (в ЛЭП и трансформаторах) при осуществлении расчётов за эл.энергию составили 7 660 621,04 руб. без НДС</t>
  </si>
  <si>
    <t>3. Затраты на покупку потерь в собственных сетях 5608,184 т.кВт.ч составили 14 405 469,93 руб.</t>
  </si>
  <si>
    <r>
      <t xml:space="preserve">Тариф на услуги по передаче электроэнергии , оказываемые публичным акционерным обществом "Северский трубный завод", г. Полевской на </t>
    </r>
    <r>
      <rPr>
        <b/>
        <sz val="10"/>
        <rFont val="Arial"/>
        <family val="2"/>
        <charset val="204"/>
      </rPr>
      <t xml:space="preserve">2017 год </t>
    </r>
  </si>
  <si>
    <t>ставка на оплату технологического расхода (потерь) - 0,024 руб./кВт.ч</t>
  </si>
  <si>
    <r>
      <t xml:space="preserve">Тариф на услуги по передаче электроэнергии , оказываемые ПАО "СТЗ", г. Полевской на </t>
    </r>
    <r>
      <rPr>
        <b/>
        <sz val="10"/>
        <rFont val="Arial"/>
        <family val="2"/>
        <charset val="204"/>
      </rPr>
      <t xml:space="preserve">2018 год </t>
    </r>
  </si>
  <si>
    <t>ставка за содержание электрических сетей -35,228 руб./кВт. Мес.</t>
  </si>
  <si>
    <t>ставка на оплату технологического расхода (потерь) - 0,026 руб./кВт.ч</t>
  </si>
  <si>
    <t>Постановление РЭК Свердловской области от 25.12.2017 г. № 210-ПК</t>
  </si>
  <si>
    <t>Оказание услуг по передаче электрической энергии осуществляется на основании договора № 25 ПЭ от 24 ноября 2006г. между ОАО «МРСК Урала» (ОАО «Свердловэнерго») и ПАО «Северский трубный завод» на основании «Правил недискриминационного доступа к услугам по передаче электрической энергии», утвержденных Постановлением Правительства РФ № 861 от 27.12.2004г и  Постановлением Правительства РФ № 442 от 04.05.2012 г.</t>
  </si>
  <si>
    <t>Тариф на услуги по передаче электрической энергии для взаимозачетов между сетевыми организациями, ежегодно утверждается  постановлением РЭК Свердловской области в соответствии с ФЗ от 26.03.2003 № 35-ФЗ «Об электроэнергетике» ПП РФ № 1178 от 29.12.2011 " О ценообразовании в области регулируемых цен ( тарифов)  в электроэнергетике" ( с изменениями) и публикуется в «Областной газете».</t>
  </si>
  <si>
    <t>переданная электроэнергия по договору оказания услуг</t>
  </si>
  <si>
    <t xml:space="preserve"> Поступление в сеть от других организаций, в т.ч.</t>
  </si>
  <si>
    <t>поступление в сеть из других уровней напряжения (трансформация)</t>
  </si>
  <si>
    <t xml:space="preserve">    в том числе </t>
  </si>
  <si>
    <t>Собственное потребление</t>
  </si>
  <si>
    <t>МВтч</t>
  </si>
  <si>
    <t>%</t>
  </si>
  <si>
    <t>Небаланс</t>
  </si>
  <si>
    <t xml:space="preserve"> Стандарт раскрытия информации  сетевой организацией</t>
  </si>
  <si>
    <r>
      <rPr>
        <b/>
        <sz val="10"/>
        <rFont val="Arial Cyr"/>
        <charset val="204"/>
      </rPr>
      <t>11 п.б абзц.4</t>
    </r>
    <r>
      <rPr>
        <sz val="10"/>
        <rFont val="Arial Cyr"/>
        <charset val="204"/>
      </rPr>
      <t xml:space="preserve">  объем  переданной электроэнергии по  договору об оказании услуг по передаче электроэнергии потребителю сетевой организации в разрезе уравней напряжения,используемых для ценообразования</t>
    </r>
  </si>
  <si>
    <t xml:space="preserve"> см. п 4 Баланса</t>
  </si>
  <si>
    <t>Потери в ЛЭП-110 кВ и головных трансформаторах</t>
  </si>
  <si>
    <t>Потери в ЛЭП -6 кВ и трансформаторах</t>
  </si>
  <si>
    <r>
      <t xml:space="preserve">11 п.б абзц.5 </t>
    </r>
    <r>
      <rPr>
        <sz val="10"/>
        <rFont val="Arial Cyr"/>
        <charset val="204"/>
      </rPr>
      <t>потери электроэнергии в сетях сетевой организации в абсолютном и относительном выражении по уровням напряжения, используемые для целей ценообразования</t>
    </r>
  </si>
  <si>
    <t>Потери  электроэнергии оплачивает ПАО "СТЗ"</t>
  </si>
  <si>
    <t>см.п 2 Баланса</t>
  </si>
  <si>
    <t>Потери в сети ТСО</t>
  </si>
  <si>
    <t>то же в %</t>
  </si>
  <si>
    <r>
      <t>11 п.б абзц.8</t>
    </r>
    <r>
      <rPr>
        <sz val="10"/>
        <rFont val="Arial Cyr"/>
        <charset val="204"/>
      </rPr>
      <t xml:space="preserve"> уровень нормативных потерь электроэнергии ПАО  "Северский трубный завод" на 2017 год 2,44 млн. кВт.ч утверждено приказом ФАС № 1601/16-ДСП от 17  ноября 2016г.</t>
    </r>
  </si>
  <si>
    <r>
      <t>11 п.б абзц.9</t>
    </r>
    <r>
      <rPr>
        <sz val="10"/>
        <rFont val="Arial Cyr"/>
        <charset val="204"/>
      </rPr>
      <t xml:space="preserve"> перечень  мероприятий по снижению размеров потерь  в сетях ПАО "СТЗ"  не требуется</t>
    </r>
  </si>
  <si>
    <t>(п.11 б абзц 10)</t>
  </si>
  <si>
    <t>Потери электроэнергии в сети</t>
  </si>
  <si>
    <t>Объём переданной мощности по договору об оказании услуг по передаче эл.эн.</t>
  </si>
  <si>
    <t xml:space="preserve">поступление эл. энергии  </t>
  </si>
  <si>
    <t>L2.2</t>
  </si>
  <si>
    <t>L3.1</t>
  </si>
  <si>
    <t>L3.2</t>
  </si>
  <si>
    <t>Сведения об отпуске (передаче) электроэнергии распределительными сетевыми организациями отдельным категориям потребителей</t>
  </si>
  <si>
    <t>Коды по ОКЕИ: 1000 киловатт-часов – 246, мегаватт – 215, тысяча рублей – 384</t>
  </si>
  <si>
    <t>Наименование показателя</t>
  </si>
  <si>
    <t>Код строки</t>
  </si>
  <si>
    <t>В том числе по уровню напряжения</t>
  </si>
  <si>
    <t>Электроэнергия (тыс. кВт ч)</t>
  </si>
  <si>
    <t xml:space="preserve">Поступление в сеть из других организаций, в том числе: </t>
  </si>
  <si>
    <t>из сетей ФСК</t>
  </si>
  <si>
    <t>от генерирующих компаний и блок-станций</t>
  </si>
  <si>
    <t>от смежных сетевых организаций</t>
  </si>
  <si>
    <t>Поступление в сеть из других уровней напряжения (трансформация)</t>
  </si>
  <si>
    <t xml:space="preserve">НН </t>
  </si>
  <si>
    <t xml:space="preserve">Отпуск из сети, в том числе: </t>
  </si>
  <si>
    <t>конечные потребители - юридические лица (кроме совмещающих с передачей)</t>
  </si>
  <si>
    <t>население и приравненные к ним группы</t>
  </si>
  <si>
    <t>другие сети, в том числе потребители имеющие статус ТСО</t>
  </si>
  <si>
    <t>поставщики</t>
  </si>
  <si>
    <t>Отпуск в сеть других уровней напряжения</t>
  </si>
  <si>
    <t>Хозяйственные нужды организации</t>
  </si>
  <si>
    <t>Генерация на установках организации (совмещение деятельности)</t>
  </si>
  <si>
    <t>Собственное потребление (совмещение деятельности)</t>
  </si>
  <si>
    <t>Потери, в том числе:</t>
  </si>
  <si>
    <t xml:space="preserve">относимые на собственное потребление </t>
  </si>
  <si>
    <t>Мощность (МВт)</t>
  </si>
  <si>
    <t>другие сети</t>
  </si>
  <si>
    <t>Заявленная мощность</t>
  </si>
  <si>
    <t>Максимальная мощность</t>
  </si>
  <si>
    <t>Резервируемая мощность</t>
  </si>
  <si>
    <t>Фактический полезный отпуск конечным потребителям (тыс кВт ч)</t>
  </si>
  <si>
    <t>Полезный отпуск конечным потребителям, в том числе:</t>
  </si>
  <si>
    <t>по одноставочному тарифу</t>
  </si>
  <si>
    <t>по двухставочному тарифу, в том числе:</t>
  </si>
  <si>
    <t>мощность</t>
  </si>
  <si>
    <t>компенсация потерь</t>
  </si>
  <si>
    <t>Полезный отпуск потребителям ГП, ЭСО, ЭСК, в том числе:</t>
  </si>
  <si>
    <t>Стоимость услуг (тыс руб)</t>
  </si>
  <si>
    <t>Стоимость услуг ФСК, в том числе:</t>
  </si>
  <si>
    <t>Руководитель организации</t>
  </si>
  <si>
    <t>(Ф.И.О.)</t>
  </si>
  <si>
    <t>(подпись)</t>
  </si>
  <si>
    <t>Должностное лицо,</t>
  </si>
  <si>
    <t xml:space="preserve"> ответственное за</t>
  </si>
  <si>
    <t>(должность)</t>
  </si>
  <si>
    <t>составление формы</t>
  </si>
  <si>
    <t>«____» _________20__ год</t>
  </si>
  <si>
    <t>(номер контактного телефона)</t>
  </si>
  <si>
    <t>(дата составления документа)</t>
  </si>
  <si>
    <r>
      <t xml:space="preserve">11 п.б абзц.10 </t>
    </r>
    <r>
      <rPr>
        <sz val="10"/>
        <rFont val="Arial Cyr"/>
        <charset val="204"/>
      </rPr>
      <t>договор на покупку электроэнергии для компенсации потерь  в сетях ПАО "СТЗ" отсутствует</t>
    </r>
  </si>
  <si>
    <r>
      <t xml:space="preserve">11 п.б абзц.11  </t>
    </r>
    <r>
      <rPr>
        <sz val="10"/>
        <rFont val="Arial Cyr"/>
        <charset val="204"/>
      </rPr>
      <t>потери электроэнергии потребителям не предъявляются</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</si>
</sst>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_р_._-;\-* #,##0.00_р_._-;_-* &quot;-&quot;??_р_._-;_-@_-"/>
    <numFmt numFmtId="165" formatCode="#,##0.000"/>
    <numFmt numFmtId="166" formatCode="_-* #,##0.0000_р_._-;\-* #,##0.0000_р_._-;_-* &quot;-&quot;??_р_._-;_-@_-"/>
    <numFmt numFmtId="167" formatCode="_-* #,##0.000000_р_._-;\-* #,##0.000000_р_._-;_-* &quot;-&quot;??_р_._-;_-@_-"/>
    <numFmt numFmtId="168" formatCode="#,##0.000000"/>
    <numFmt numFmtId="169" formatCode="_-* #,##0.0_р_._-;\-* #,##0.0_р_._-;_-* &quot;-&quot;??_р_._-;_-@_-"/>
    <numFmt numFmtId="170" formatCode="_-* #,##0_р_._-;\-* #,##0_р_._-;_-* &quot;-&quot;??_р_._-;_-@_-"/>
    <numFmt numFmtId="171" formatCode="#,##0.00&quot;р.&quot;"/>
    <numFmt numFmtId="172" formatCode="#,##0.0000"/>
  </numFmts>
  <fonts count="58" x14ac:knownFonts="1">
    <font>
      <sz val="10"/>
      <name val="Arial Cyr"/>
      <charset val="204"/>
    </font>
    <font>
      <sz val="10"/>
      <name val="Arial Cyr"/>
      <charset val="204"/>
    </font>
    <font>
      <sz val="10"/>
      <name val="Times New Roman CYR"/>
      <family val="1"/>
      <charset val="204"/>
    </font>
    <font>
      <b/>
      <sz val="14"/>
      <name val="Franklin Gothic Medium"/>
      <family val="2"/>
      <charset val="204"/>
    </font>
    <font>
      <b/>
      <sz val="9"/>
      <name val="Tahoma"/>
      <family val="2"/>
      <charset val="204"/>
    </font>
    <font>
      <b/>
      <sz val="10"/>
      <name val="Arial Cyr"/>
      <charset val="204"/>
    </font>
    <font>
      <sz val="8"/>
      <name val="Arial Cyr"/>
      <charset val="204"/>
    </font>
    <font>
      <sz val="9"/>
      <name val="Tahoma"/>
      <family val="2"/>
      <charset val="204"/>
    </font>
    <font>
      <sz val="8"/>
      <name val="Tahoma"/>
      <family val="2"/>
      <charset val="204"/>
    </font>
    <font>
      <sz val="10"/>
      <color indexed="10"/>
      <name val="Times New Roman CYR"/>
      <charset val="204"/>
    </font>
    <font>
      <b/>
      <sz val="9"/>
      <color indexed="10"/>
      <name val="Tahoma"/>
      <family val="2"/>
      <charset val="204"/>
    </font>
    <font>
      <b/>
      <sz val="12"/>
      <name val="Arial Cyr"/>
      <charset val="204"/>
    </font>
    <font>
      <sz val="12"/>
      <name val="Times New Roman"/>
      <family val="1"/>
      <charset val="204"/>
    </font>
    <font>
      <sz val="10"/>
      <name val="Arial"/>
      <family val="2"/>
      <charset val="204"/>
    </font>
    <font>
      <sz val="14"/>
      <name val="Times New Roman"/>
      <family val="1"/>
      <charset val="204"/>
    </font>
    <font>
      <sz val="10"/>
      <name val="Times New Roman"/>
      <family val="1"/>
      <charset val="204"/>
    </font>
    <font>
      <sz val="11"/>
      <name val="Times New Roman"/>
      <family val="1"/>
      <charset val="204"/>
    </font>
    <font>
      <b/>
      <sz val="12"/>
      <name val="Times New Roman"/>
      <family val="1"/>
      <charset val="204"/>
    </font>
    <font>
      <b/>
      <sz val="10"/>
      <color rgb="FFFF0000"/>
      <name val="Times New Roman"/>
      <family val="1"/>
      <charset val="204"/>
    </font>
    <font>
      <sz val="12"/>
      <name val="Arial Cyr"/>
      <charset val="204"/>
    </font>
    <font>
      <sz val="12"/>
      <name val="Arial"/>
      <family val="2"/>
      <charset val="204"/>
    </font>
    <font>
      <sz val="10"/>
      <color rgb="FFFF0000"/>
      <name val="Arial Cyr"/>
      <charset val="204"/>
    </font>
    <font>
      <b/>
      <sz val="9"/>
      <color theme="6" tint="-0.499984740745262"/>
      <name val="Tahoma"/>
      <family val="2"/>
      <charset val="204"/>
    </font>
    <font>
      <b/>
      <sz val="10"/>
      <color theme="6" tint="-0.499984740745262"/>
      <name val="Arial Cyr"/>
      <charset val="204"/>
    </font>
    <font>
      <b/>
      <sz val="8"/>
      <color theme="6" tint="-0.499984740745262"/>
      <name val="Arial Cyr"/>
      <charset val="204"/>
    </font>
    <font>
      <b/>
      <sz val="8"/>
      <color theme="6" tint="-0.499984740745262"/>
      <name val="Tahoma"/>
      <family val="2"/>
      <charset val="204"/>
    </font>
    <font>
      <sz val="10"/>
      <color indexed="10"/>
      <name val="Arial Cyr"/>
      <charset val="204"/>
    </font>
    <font>
      <b/>
      <sz val="8"/>
      <color indexed="10"/>
      <name val="Arial Cyr"/>
      <charset val="204"/>
    </font>
    <font>
      <sz val="8"/>
      <color indexed="10"/>
      <name val="Arial Cyr"/>
      <charset val="204"/>
    </font>
    <font>
      <b/>
      <sz val="10"/>
      <color rgb="FFFF0000"/>
      <name val="Arial Cyr"/>
      <charset val="204"/>
    </font>
    <font>
      <sz val="11"/>
      <name val="Calibri"/>
      <family val="2"/>
      <charset val="204"/>
    </font>
    <font>
      <b/>
      <sz val="11"/>
      <name val="Calibri"/>
      <family val="2"/>
      <charset val="204"/>
    </font>
    <font>
      <sz val="11"/>
      <color rgb="FF000000"/>
      <name val="Calibri"/>
      <family val="2"/>
      <charset val="204"/>
    </font>
    <font>
      <sz val="11"/>
      <color rgb="FFFF0000"/>
      <name val="Calibri"/>
      <family val="2"/>
      <charset val="204"/>
    </font>
    <font>
      <sz val="14"/>
      <name val="Arial"/>
      <family val="2"/>
      <charset val="204"/>
    </font>
    <font>
      <b/>
      <sz val="10"/>
      <name val="Arial"/>
      <family val="2"/>
      <charset val="204"/>
    </font>
    <font>
      <u/>
      <sz val="10"/>
      <name val="Arial"/>
      <family val="2"/>
      <charset val="204"/>
    </font>
    <font>
      <sz val="10"/>
      <color rgb="FFFF0000"/>
      <name val="Arial"/>
      <family val="2"/>
      <charset val="204"/>
    </font>
    <font>
      <i/>
      <sz val="10"/>
      <name val="Arial"/>
      <family val="2"/>
      <charset val="204"/>
    </font>
    <font>
      <b/>
      <sz val="12"/>
      <name val="Arial"/>
      <family val="2"/>
      <charset val="204"/>
    </font>
    <font>
      <sz val="11"/>
      <name val="Arial"/>
      <family val="2"/>
      <charset val="204"/>
    </font>
    <font>
      <u/>
      <sz val="11"/>
      <name val="Arial"/>
      <family val="2"/>
      <charset val="204"/>
    </font>
    <font>
      <u/>
      <sz val="12"/>
      <name val="Arial"/>
      <family val="2"/>
      <charset val="204"/>
    </font>
    <font>
      <sz val="7"/>
      <name val="Arial"/>
      <family val="2"/>
      <charset val="204"/>
    </font>
    <font>
      <sz val="6"/>
      <name val="Arial Cyr"/>
      <charset val="204"/>
    </font>
    <font>
      <vertAlign val="superscript"/>
      <sz val="10"/>
      <name val="Arial"/>
      <family val="2"/>
      <charset val="204"/>
    </font>
    <font>
      <sz val="9"/>
      <color indexed="81"/>
      <name val="Tahoma"/>
      <family val="2"/>
      <charset val="204"/>
    </font>
    <font>
      <b/>
      <sz val="9"/>
      <color indexed="81"/>
      <name val="Tahoma"/>
      <family val="2"/>
      <charset val="204"/>
    </font>
    <font>
      <b/>
      <sz val="8"/>
      <color rgb="FFFF0000"/>
      <name val="Arial Cyr"/>
      <charset val="204"/>
    </font>
    <font>
      <b/>
      <sz val="8"/>
      <name val="Arial Cyr"/>
      <charset val="204"/>
    </font>
    <font>
      <sz val="9"/>
      <color theme="0"/>
      <name val="Tahoma"/>
      <family val="2"/>
      <charset val="204"/>
    </font>
    <font>
      <b/>
      <sz val="10"/>
      <name val="Tahoma"/>
      <family val="2"/>
      <charset val="204"/>
    </font>
    <font>
      <b/>
      <sz val="10"/>
      <color indexed="10"/>
      <name val="Times New Roman CYR"/>
      <charset val="204"/>
    </font>
    <font>
      <sz val="9"/>
      <color indexed="63"/>
      <name val="Tahoma"/>
      <family val="2"/>
      <charset val="204"/>
    </font>
    <font>
      <b/>
      <sz val="9"/>
      <color indexed="63"/>
      <name val="Tahoma"/>
      <family val="2"/>
      <charset val="204"/>
    </font>
    <font>
      <sz val="11"/>
      <color indexed="8"/>
      <name val="Calibri"/>
      <family val="2"/>
      <charset val="204"/>
    </font>
    <font>
      <sz val="10"/>
      <color indexed="9"/>
      <name val="Tahoma"/>
      <family val="2"/>
      <charset val="204"/>
    </font>
    <font>
      <sz val="10"/>
      <name val="Tahoma"/>
      <family val="2"/>
      <charset val="204"/>
    </font>
  </fonts>
  <fills count="10">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theme="6" tint="0.59999389629810485"/>
        <bgColor indexed="64"/>
      </patternFill>
    </fill>
    <fill>
      <patternFill patternType="solid">
        <fgColor theme="0"/>
        <bgColor indexed="64"/>
      </patternFill>
    </fill>
    <fill>
      <patternFill patternType="solid">
        <fgColor rgb="FFFFFF00"/>
        <bgColor indexed="64"/>
      </patternFill>
    </fill>
  </fills>
  <borders count="72">
    <border>
      <left/>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rgb="FF000000"/>
      </left>
      <right style="medium">
        <color indexed="64"/>
      </right>
      <top style="medium">
        <color indexed="64"/>
      </top>
      <bottom/>
      <diagonal/>
    </border>
    <border>
      <left style="medium">
        <color rgb="FF000000"/>
      </left>
      <right style="medium">
        <color indexed="64"/>
      </right>
      <top/>
      <bottom/>
      <diagonal/>
    </border>
    <border>
      <left style="medium">
        <color rgb="FF000000"/>
      </left>
      <right style="medium">
        <color indexed="64"/>
      </right>
      <top/>
      <bottom style="medium">
        <color rgb="FF000000"/>
      </bottom>
      <diagonal/>
    </border>
    <border>
      <left/>
      <right style="medium">
        <color rgb="FF000000"/>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indexed="64"/>
      </left>
      <right style="thin">
        <color indexed="64"/>
      </right>
      <top/>
      <bottom/>
      <diagonal/>
    </border>
    <border>
      <left style="medium">
        <color indexed="64"/>
      </left>
      <right style="medium">
        <color rgb="FF000000"/>
      </right>
      <top style="medium">
        <color indexed="64"/>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medium">
        <color indexed="64"/>
      </left>
      <right style="medium">
        <color indexed="64"/>
      </right>
      <top/>
      <bottom style="medium">
        <color rgb="FF000000"/>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thin">
        <color indexed="55"/>
      </top>
      <bottom/>
      <diagonal/>
    </border>
    <border>
      <left style="thin">
        <color indexed="55"/>
      </left>
      <right/>
      <top style="thin">
        <color indexed="55"/>
      </top>
      <bottom/>
      <diagonal/>
    </border>
    <border>
      <left style="thin">
        <color indexed="55"/>
      </left>
      <right/>
      <top/>
      <bottom/>
      <diagonal/>
    </border>
    <border>
      <left/>
      <right/>
      <top/>
      <bottom style="thin">
        <color indexed="64"/>
      </bottom>
      <diagonal/>
    </border>
    <border>
      <left/>
      <right/>
      <top style="thin">
        <color indexed="64"/>
      </top>
      <bottom/>
      <diagonal/>
    </border>
  </borders>
  <cellStyleXfs count="12">
    <xf numFmtId="0" fontId="0" fillId="0" borderId="0"/>
    <xf numFmtId="0" fontId="3" fillId="0" borderId="0" applyBorder="0">
      <alignment horizontal="center" vertical="center" wrapText="1"/>
    </xf>
    <xf numFmtId="0" fontId="4" fillId="0" borderId="1" applyBorder="0">
      <alignment horizontal="center" vertical="center" wrapText="1"/>
    </xf>
    <xf numFmtId="4" fontId="7" fillId="2" borderId="2" applyBorder="0">
      <alignment horizontal="right"/>
    </xf>
    <xf numFmtId="164" fontId="1" fillId="0" borderId="0" applyFont="0" applyFill="0" applyBorder="0" applyAlignment="0" applyProtection="0"/>
    <xf numFmtId="4" fontId="7" fillId="3" borderId="0" applyBorder="0">
      <alignment horizontal="right"/>
    </xf>
    <xf numFmtId="0" fontId="1" fillId="0" borderId="0"/>
    <xf numFmtId="0" fontId="1" fillId="0" borderId="0"/>
    <xf numFmtId="0" fontId="55" fillId="0" borderId="0"/>
    <xf numFmtId="49" fontId="7" fillId="0" borderId="0" applyBorder="0">
      <alignment vertical="top"/>
    </xf>
    <xf numFmtId="0" fontId="1" fillId="0" borderId="0"/>
    <xf numFmtId="0" fontId="1" fillId="0" borderId="0"/>
  </cellStyleXfs>
  <cellXfs count="493">
    <xf numFmtId="0" fontId="0" fillId="0" borderId="0" xfId="0"/>
    <xf numFmtId="49" fontId="2" fillId="0" borderId="0" xfId="0" applyNumberFormat="1" applyFont="1" applyFill="1" applyBorder="1" applyAlignment="1" applyProtection="1">
      <alignment vertical="top"/>
    </xf>
    <xf numFmtId="49" fontId="0" fillId="0" borderId="0" xfId="0" applyNumberFormat="1"/>
    <xf numFmtId="0" fontId="2" fillId="0" borderId="0" xfId="0" applyNumberFormat="1" applyFont="1" applyFill="1" applyBorder="1" applyAlignment="1" applyProtection="1">
      <alignment vertical="top" wrapText="1"/>
    </xf>
    <xf numFmtId="0" fontId="0" fillId="0" borderId="0" xfId="0" applyAlignment="1">
      <alignment horizontal="right" vertical="top"/>
    </xf>
    <xf numFmtId="0" fontId="0" fillId="0" borderId="0" xfId="0" applyAlignment="1">
      <alignment vertical="top" wrapText="1"/>
    </xf>
    <xf numFmtId="0" fontId="4" fillId="0" borderId="6" xfId="2" applyBorder="1" applyAlignment="1">
      <alignment horizontal="center" vertical="center" wrapText="1"/>
    </xf>
    <xf numFmtId="0" fontId="4" fillId="0" borderId="12" xfId="2" applyBorder="1">
      <alignment horizontal="center" vertical="center" wrapText="1"/>
    </xf>
    <xf numFmtId="0" fontId="4" fillId="0" borderId="13" xfId="2" applyBorder="1">
      <alignment horizontal="center" vertical="center" wrapText="1"/>
    </xf>
    <xf numFmtId="0" fontId="4" fillId="0" borderId="14" xfId="2" applyBorder="1">
      <alignment horizontal="center" vertical="center" wrapText="1"/>
    </xf>
    <xf numFmtId="0" fontId="4" fillId="0" borderId="15" xfId="2" applyBorder="1">
      <alignment horizontal="center" vertical="center" wrapText="1"/>
    </xf>
    <xf numFmtId="0" fontId="6" fillId="0" borderId="2" xfId="0" applyFont="1"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4" fontId="7" fillId="3" borderId="10" xfId="5" applyBorder="1">
      <alignment horizontal="right"/>
    </xf>
    <xf numFmtId="4" fontId="7" fillId="3" borderId="2" xfId="5" applyBorder="1">
      <alignment horizontal="right"/>
    </xf>
    <xf numFmtId="4" fontId="7" fillId="3" borderId="11" xfId="5" applyBorder="1">
      <alignment horizontal="right"/>
    </xf>
    <xf numFmtId="165" fontId="7" fillId="3" borderId="2" xfId="5" applyNumberFormat="1" applyBorder="1">
      <alignment horizontal="right"/>
    </xf>
    <xf numFmtId="0" fontId="0" fillId="0" borderId="10" xfId="0" applyBorder="1"/>
    <xf numFmtId="0" fontId="0" fillId="0" borderId="16" xfId="0" applyBorder="1"/>
    <xf numFmtId="0" fontId="0" fillId="0" borderId="15" xfId="0" applyBorder="1"/>
    <xf numFmtId="2" fontId="0" fillId="2" borderId="16" xfId="0" applyNumberFormat="1" applyFill="1" applyBorder="1" applyProtection="1">
      <protection locked="0"/>
    </xf>
    <xf numFmtId="2" fontId="0" fillId="2" borderId="15" xfId="0" applyNumberFormat="1" applyFill="1" applyBorder="1" applyProtection="1">
      <protection locked="0"/>
    </xf>
    <xf numFmtId="0" fontId="6" fillId="4" borderId="2" xfId="0" applyFont="1" applyFill="1" applyBorder="1" applyAlignment="1">
      <alignment vertical="top" wrapText="1"/>
    </xf>
    <xf numFmtId="0" fontId="0" fillId="4" borderId="2" xfId="0" applyFill="1" applyBorder="1" applyAlignment="1">
      <alignment vertical="top" wrapText="1"/>
    </xf>
    <xf numFmtId="0" fontId="0" fillId="4" borderId="10" xfId="0" applyFill="1" applyBorder="1"/>
    <xf numFmtId="4" fontId="7" fillId="2" borderId="16" xfId="3" applyFill="1" applyBorder="1" applyProtection="1">
      <alignment horizontal="right"/>
      <protection locked="0"/>
    </xf>
    <xf numFmtId="4" fontId="7" fillId="2" borderId="15" xfId="3" applyFill="1" applyBorder="1" applyProtection="1">
      <alignment horizontal="right"/>
      <protection locked="0"/>
    </xf>
    <xf numFmtId="0" fontId="0" fillId="4" borderId="0" xfId="0" applyFill="1"/>
    <xf numFmtId="0" fontId="6" fillId="4" borderId="10" xfId="0" applyFont="1" applyFill="1" applyBorder="1"/>
    <xf numFmtId="4" fontId="8" fillId="2" borderId="16" xfId="3" applyFont="1" applyFill="1" applyBorder="1" applyProtection="1">
      <alignment horizontal="right"/>
      <protection locked="0"/>
    </xf>
    <xf numFmtId="0" fontId="6" fillId="4" borderId="0" xfId="0" applyFont="1" applyFill="1"/>
    <xf numFmtId="0" fontId="0" fillId="2" borderId="16" xfId="0" applyFill="1" applyBorder="1"/>
    <xf numFmtId="0" fontId="0" fillId="2" borderId="15" xfId="0" applyFill="1" applyBorder="1"/>
    <xf numFmtId="0" fontId="9" fillId="0" borderId="0" xfId="0" applyFont="1"/>
    <xf numFmtId="166" fontId="7" fillId="0" borderId="18" xfId="4" applyNumberFormat="1" applyFont="1" applyBorder="1" applyAlignment="1">
      <alignment vertical="top"/>
    </xf>
    <xf numFmtId="164" fontId="7" fillId="0" borderId="18" xfId="4" applyNumberFormat="1" applyFont="1" applyBorder="1" applyAlignment="1">
      <alignment vertical="top"/>
    </xf>
    <xf numFmtId="167" fontId="7" fillId="0" borderId="18" xfId="4" applyNumberFormat="1" applyFont="1" applyBorder="1" applyAlignment="1">
      <alignment vertical="top"/>
    </xf>
    <xf numFmtId="0" fontId="0" fillId="0" borderId="0" xfId="0" applyNumberFormat="1"/>
    <xf numFmtId="0" fontId="0" fillId="0" borderId="0" xfId="0" applyNumberFormat="1" applyAlignment="1">
      <alignment vertical="top" wrapText="1"/>
    </xf>
    <xf numFmtId="0" fontId="6" fillId="0" borderId="18" xfId="0" applyFont="1" applyBorder="1" applyAlignment="1">
      <alignment vertical="top" wrapText="1"/>
    </xf>
    <xf numFmtId="0" fontId="0" fillId="0" borderId="22" xfId="0" applyBorder="1"/>
    <xf numFmtId="17" fontId="5" fillId="0" borderId="6" xfId="0" applyNumberFormat="1" applyFont="1" applyBorder="1"/>
    <xf numFmtId="0" fontId="0" fillId="0" borderId="6" xfId="0" applyBorder="1"/>
    <xf numFmtId="0" fontId="0" fillId="0" borderId="23" xfId="0" applyBorder="1"/>
    <xf numFmtId="0" fontId="0" fillId="0" borderId="18" xfId="0" applyBorder="1" applyAlignment="1">
      <alignment vertical="top" wrapText="1"/>
    </xf>
    <xf numFmtId="4" fontId="7" fillId="3" borderId="10" xfId="5" applyFill="1" applyBorder="1">
      <alignment horizontal="right"/>
    </xf>
    <xf numFmtId="0" fontId="0" fillId="3" borderId="10" xfId="0" applyFill="1" applyBorder="1"/>
    <xf numFmtId="2" fontId="0" fillId="3" borderId="10" xfId="0" applyNumberFormat="1" applyFill="1" applyBorder="1"/>
    <xf numFmtId="0" fontId="6" fillId="3" borderId="10" xfId="0" applyFont="1" applyFill="1" applyBorder="1"/>
    <xf numFmtId="165" fontId="7" fillId="3" borderId="10" xfId="5" applyNumberFormat="1" applyFill="1" applyBorder="1">
      <alignment horizontal="right"/>
    </xf>
    <xf numFmtId="0" fontId="5" fillId="0" borderId="10" xfId="0" applyFont="1" applyBorder="1"/>
    <xf numFmtId="0" fontId="5" fillId="0" borderId="17" xfId="0" applyFont="1" applyFill="1" applyBorder="1"/>
    <xf numFmtId="168" fontId="7" fillId="3" borderId="10" xfId="5" applyNumberFormat="1" applyFill="1" applyBorder="1">
      <alignment horizontal="right"/>
    </xf>
    <xf numFmtId="168" fontId="7" fillId="3" borderId="2" xfId="5" applyNumberFormat="1" applyBorder="1">
      <alignment horizontal="right"/>
    </xf>
    <xf numFmtId="168" fontId="7" fillId="3" borderId="11" xfId="5" applyNumberFormat="1" applyBorder="1">
      <alignment horizontal="right"/>
    </xf>
    <xf numFmtId="168" fontId="0" fillId="3" borderId="10" xfId="0" applyNumberFormat="1" applyFill="1" applyBorder="1"/>
    <xf numFmtId="168" fontId="0" fillId="0" borderId="16" xfId="0" applyNumberFormat="1" applyBorder="1"/>
    <xf numFmtId="168" fontId="0" fillId="0" borderId="15" xfId="0" applyNumberFormat="1" applyBorder="1"/>
    <xf numFmtId="168" fontId="0" fillId="2" borderId="16" xfId="0" applyNumberFormat="1" applyFill="1" applyBorder="1" applyProtection="1">
      <protection locked="0"/>
    </xf>
    <xf numFmtId="168" fontId="0" fillId="2" borderId="15" xfId="0" applyNumberFormat="1" applyFill="1" applyBorder="1" applyProtection="1">
      <protection locked="0"/>
    </xf>
    <xf numFmtId="168" fontId="7" fillId="2" borderId="16" xfId="3" applyNumberFormat="1" applyFill="1" applyBorder="1" applyProtection="1">
      <alignment horizontal="right"/>
      <protection locked="0"/>
    </xf>
    <xf numFmtId="168" fontId="7" fillId="2" borderId="15" xfId="3" applyNumberFormat="1" applyFill="1" applyBorder="1" applyProtection="1">
      <alignment horizontal="right"/>
      <protection locked="0"/>
    </xf>
    <xf numFmtId="168" fontId="6" fillId="3" borderId="10" xfId="0" applyNumberFormat="1" applyFont="1" applyFill="1" applyBorder="1"/>
    <xf numFmtId="168" fontId="8" fillId="2" borderId="16" xfId="3" applyNumberFormat="1" applyFont="1" applyFill="1" applyBorder="1" applyProtection="1">
      <alignment horizontal="right"/>
      <protection locked="0"/>
    </xf>
    <xf numFmtId="168" fontId="7" fillId="2" borderId="16" xfId="3" applyNumberFormat="1" applyFont="1" applyFill="1" applyBorder="1" applyProtection="1">
      <alignment horizontal="right"/>
      <protection locked="0"/>
    </xf>
    <xf numFmtId="168" fontId="7" fillId="2" borderId="15" xfId="3" applyNumberFormat="1" applyFont="1" applyFill="1" applyBorder="1" applyProtection="1">
      <alignment horizontal="right"/>
      <protection locked="0"/>
    </xf>
    <xf numFmtId="168" fontId="0" fillId="2" borderId="16" xfId="0" applyNumberFormat="1" applyFill="1" applyBorder="1"/>
    <xf numFmtId="168" fontId="0" fillId="2" borderId="15" xfId="0" applyNumberFormat="1" applyFill="1" applyBorder="1"/>
    <xf numFmtId="168" fontId="10" fillId="3" borderId="17" xfId="4" applyNumberFormat="1" applyFont="1" applyFill="1" applyBorder="1" applyAlignment="1">
      <alignment vertical="top"/>
    </xf>
    <xf numFmtId="168" fontId="8" fillId="0" borderId="18" xfId="4" applyNumberFormat="1" applyFont="1" applyBorder="1" applyAlignment="1">
      <alignment vertical="top"/>
    </xf>
    <xf numFmtId="168" fontId="8" fillId="0" borderId="19" xfId="4" applyNumberFormat="1" applyFont="1" applyBorder="1" applyAlignment="1">
      <alignment vertical="top"/>
    </xf>
    <xf numFmtId="0" fontId="6" fillId="0" borderId="0" xfId="0" applyFont="1"/>
    <xf numFmtId="0" fontId="12" fillId="0" borderId="0" xfId="0" applyFont="1"/>
    <xf numFmtId="0" fontId="15" fillId="0" borderId="34" xfId="0" applyFont="1" applyBorder="1" applyAlignment="1">
      <alignment vertical="top" wrapText="1"/>
    </xf>
    <xf numFmtId="0" fontId="15" fillId="0" borderId="33" xfId="0" applyFont="1" applyBorder="1" applyAlignment="1">
      <alignment vertical="top" wrapText="1"/>
    </xf>
    <xf numFmtId="0" fontId="4" fillId="0" borderId="41" xfId="2" applyBorder="1">
      <alignment horizontal="center" vertical="center" wrapText="1"/>
    </xf>
    <xf numFmtId="0" fontId="0" fillId="0" borderId="2" xfId="0" applyBorder="1"/>
    <xf numFmtId="0" fontId="12" fillId="0" borderId="23" xfId="0" applyFont="1" applyBorder="1" applyAlignment="1">
      <alignment horizontal="center" vertical="center" wrapText="1"/>
    </xf>
    <xf numFmtId="0" fontId="12" fillId="0" borderId="33" xfId="0" applyFont="1" applyBorder="1" applyAlignment="1">
      <alignment horizontal="center" vertical="center" wrapText="1"/>
    </xf>
    <xf numFmtId="0" fontId="4" fillId="6" borderId="3" xfId="2" applyFill="1" applyBorder="1">
      <alignment horizontal="center" vertical="center" wrapText="1"/>
    </xf>
    <xf numFmtId="0" fontId="4" fillId="0" borderId="13" xfId="2" applyFont="1" applyBorder="1">
      <alignment horizontal="center" vertical="center" wrapText="1"/>
    </xf>
    <xf numFmtId="0" fontId="4" fillId="0" borderId="14" xfId="2" applyFont="1" applyBorder="1">
      <alignment horizontal="center" vertical="center" wrapText="1"/>
    </xf>
    <xf numFmtId="0" fontId="16" fillId="0" borderId="47" xfId="0" applyFont="1" applyBorder="1" applyAlignment="1">
      <alignment horizontal="center" vertical="top" wrapText="1"/>
    </xf>
    <xf numFmtId="0" fontId="16" fillId="0" borderId="45" xfId="0" applyFont="1" applyBorder="1" applyAlignment="1">
      <alignment horizontal="center" vertical="top" wrapText="1"/>
    </xf>
    <xf numFmtId="0" fontId="16" fillId="0" borderId="47" xfId="0" applyFont="1" applyBorder="1" applyAlignment="1">
      <alignment vertical="top" wrapText="1"/>
    </xf>
    <xf numFmtId="3" fontId="16" fillId="0" borderId="47" xfId="0" applyNumberFormat="1" applyFont="1" applyBorder="1" applyAlignment="1">
      <alignment horizontal="center" vertical="top" wrapText="1"/>
    </xf>
    <xf numFmtId="0" fontId="16" fillId="0" borderId="47" xfId="0" applyFont="1" applyBorder="1" applyAlignment="1">
      <alignment horizontal="center" vertical="center" wrapText="1"/>
    </xf>
    <xf numFmtId="0" fontId="0" fillId="0" borderId="0" xfId="0" applyAlignment="1">
      <alignment horizontal="center" vertical="center" wrapText="1"/>
    </xf>
    <xf numFmtId="0" fontId="12" fillId="0" borderId="0" xfId="0" applyFont="1" applyAlignment="1">
      <alignment horizontal="center"/>
    </xf>
    <xf numFmtId="0" fontId="12" fillId="0" borderId="27" xfId="0" applyFont="1" applyBorder="1" applyAlignment="1">
      <alignment vertical="top" wrapText="1"/>
    </xf>
    <xf numFmtId="0" fontId="12" fillId="0" borderId="9" xfId="0" applyFont="1" applyBorder="1" applyAlignment="1">
      <alignment vertical="top" wrapText="1"/>
    </xf>
    <xf numFmtId="0" fontId="12" fillId="0" borderId="33" xfId="0" applyFont="1" applyBorder="1" applyAlignment="1">
      <alignment horizontal="center" vertical="top" wrapText="1"/>
    </xf>
    <xf numFmtId="0" fontId="0" fillId="0" borderId="2" xfId="0" applyBorder="1" applyAlignment="1">
      <alignment horizontal="center" vertical="center" wrapText="1"/>
    </xf>
    <xf numFmtId="0" fontId="0" fillId="0" borderId="2" xfId="0" applyBorder="1" applyAlignment="1">
      <alignment horizontal="center" vertical="center"/>
    </xf>
    <xf numFmtId="0" fontId="15" fillId="0" borderId="0" xfId="0" applyFont="1" applyAlignment="1">
      <alignment horizontal="center" vertical="center"/>
    </xf>
    <xf numFmtId="0" fontId="15" fillId="0" borderId="2" xfId="0" applyFont="1" applyBorder="1" applyAlignment="1">
      <alignment horizontal="center" vertical="center" wrapText="1"/>
    </xf>
    <xf numFmtId="0" fontId="15" fillId="0" borderId="2" xfId="0" applyFont="1" applyBorder="1" applyAlignment="1">
      <alignment horizontal="center" vertical="center"/>
    </xf>
    <xf numFmtId="0" fontId="18" fillId="0" borderId="0" xfId="0" applyFont="1" applyAlignment="1">
      <alignment horizontal="center" vertical="center"/>
    </xf>
    <xf numFmtId="0" fontId="0" fillId="0" borderId="0" xfId="0" applyFont="1" applyAlignment="1">
      <alignment vertical="center"/>
    </xf>
    <xf numFmtId="0" fontId="0" fillId="0" borderId="2" xfId="0" applyFont="1" applyBorder="1" applyAlignment="1">
      <alignment horizontal="center" vertical="center"/>
    </xf>
    <xf numFmtId="0" fontId="13" fillId="0" borderId="0" xfId="0" applyFont="1" applyAlignment="1">
      <alignment vertical="top" wrapText="1"/>
    </xf>
    <xf numFmtId="0" fontId="20" fillId="0" borderId="0" xfId="0" applyFont="1" applyAlignment="1">
      <alignment horizontal="left" vertical="top"/>
    </xf>
    <xf numFmtId="0" fontId="0" fillId="0" borderId="2" xfId="0" applyBorder="1" applyAlignment="1">
      <alignment horizontal="center" vertical="center" wrapText="1"/>
    </xf>
    <xf numFmtId="0" fontId="0" fillId="0" borderId="2" xfId="0" applyBorder="1" applyAlignment="1">
      <alignment horizontal="center" vertical="center" wrapText="1"/>
    </xf>
    <xf numFmtId="0" fontId="12" fillId="0" borderId="34" xfId="0" applyFont="1" applyBorder="1" applyAlignment="1">
      <alignment horizontal="center" vertical="center" wrapText="1"/>
    </xf>
    <xf numFmtId="3" fontId="0" fillId="0" borderId="2" xfId="0" applyNumberFormat="1" applyBorder="1" applyAlignment="1">
      <alignment horizontal="center" vertical="center" wrapText="1"/>
    </xf>
    <xf numFmtId="0" fontId="0" fillId="0" borderId="2" xfId="0" applyBorder="1" applyAlignment="1">
      <alignment horizontal="center" vertical="center" wrapText="1"/>
    </xf>
    <xf numFmtId="0" fontId="4" fillId="0" borderId="20" xfId="2" applyBorder="1">
      <alignment horizontal="center" vertical="center" wrapText="1"/>
    </xf>
    <xf numFmtId="0" fontId="4" fillId="0" borderId="21" xfId="2" applyBorder="1">
      <alignment horizontal="center" vertical="center" wrapText="1"/>
    </xf>
    <xf numFmtId="0" fontId="4" fillId="0" borderId="24" xfId="2" applyBorder="1">
      <alignment horizontal="center" vertical="center" wrapText="1"/>
    </xf>
    <xf numFmtId="0" fontId="4" fillId="0" borderId="10" xfId="2" applyBorder="1">
      <alignment horizontal="center" vertical="center" wrapText="1"/>
    </xf>
    <xf numFmtId="0" fontId="4" fillId="0" borderId="2" xfId="2" applyBorder="1" applyAlignment="1">
      <alignment horizontal="center" vertical="center" wrapText="1"/>
    </xf>
    <xf numFmtId="0" fontId="4" fillId="0" borderId="3" xfId="2" applyBorder="1" applyAlignment="1">
      <alignment horizontal="center" vertical="center" wrapText="1"/>
    </xf>
    <xf numFmtId="0" fontId="4" fillId="0" borderId="20" xfId="2" applyBorder="1">
      <alignment horizontal="center" vertical="center" wrapText="1"/>
    </xf>
    <xf numFmtId="0" fontId="4" fillId="0" borderId="21" xfId="2" applyBorder="1">
      <alignment horizontal="center" vertical="center" wrapText="1"/>
    </xf>
    <xf numFmtId="0" fontId="3" fillId="0" borderId="0" xfId="1" applyAlignment="1">
      <alignment horizontal="center" vertical="center" wrapText="1"/>
    </xf>
    <xf numFmtId="0" fontId="4" fillId="0" borderId="24" xfId="2" applyBorder="1">
      <alignment horizontal="center" vertical="center" wrapText="1"/>
    </xf>
    <xf numFmtId="0" fontId="4" fillId="0" borderId="10" xfId="2" applyBorder="1">
      <alignment horizontal="center" vertical="center" wrapText="1"/>
    </xf>
    <xf numFmtId="0" fontId="0" fillId="0" borderId="7" xfId="0" applyBorder="1"/>
    <xf numFmtId="17" fontId="5" fillId="0" borderId="8" xfId="0" applyNumberFormat="1" applyFont="1" applyBorder="1"/>
    <xf numFmtId="0" fontId="0" fillId="0" borderId="8" xfId="0" applyBorder="1"/>
    <xf numFmtId="0" fontId="0" fillId="0" borderId="9" xfId="0" applyBorder="1"/>
    <xf numFmtId="0" fontId="4" fillId="0" borderId="7" xfId="2" applyBorder="1" applyAlignment="1">
      <alignment horizontal="center" vertical="center" wrapText="1"/>
    </xf>
    <xf numFmtId="0" fontId="4" fillId="0" borderId="27" xfId="2" applyBorder="1" applyAlignment="1">
      <alignment horizontal="center" vertical="center" wrapText="1"/>
    </xf>
    <xf numFmtId="0" fontId="4" fillId="0" borderId="51" xfId="2" applyBorder="1">
      <alignment horizontal="center" vertical="center" wrapText="1"/>
    </xf>
    <xf numFmtId="165" fontId="7" fillId="3" borderId="11" xfId="5" applyNumberFormat="1" applyBorder="1">
      <alignment horizontal="right"/>
    </xf>
    <xf numFmtId="165" fontId="7" fillId="3" borderId="10" xfId="5" applyNumberFormat="1" applyBorder="1">
      <alignment horizontal="right"/>
    </xf>
    <xf numFmtId="165" fontId="22" fillId="7" borderId="10" xfId="5" applyNumberFormat="1" applyFont="1" applyFill="1" applyBorder="1">
      <alignment horizontal="right"/>
    </xf>
    <xf numFmtId="4" fontId="22" fillId="7" borderId="2" xfId="5" applyFont="1" applyFill="1" applyBorder="1">
      <alignment horizontal="right"/>
    </xf>
    <xf numFmtId="4" fontId="22" fillId="7" borderId="11" xfId="5" applyFont="1" applyFill="1" applyBorder="1">
      <alignment horizontal="right"/>
    </xf>
    <xf numFmtId="4" fontId="7" fillId="0" borderId="10" xfId="5" applyFill="1" applyBorder="1">
      <alignment horizontal="right"/>
    </xf>
    <xf numFmtId="4" fontId="22" fillId="7" borderId="10" xfId="5" applyFont="1" applyFill="1" applyBorder="1">
      <alignment horizontal="right"/>
    </xf>
    <xf numFmtId="0" fontId="23" fillId="7" borderId="10" xfId="0" applyFont="1" applyFill="1" applyBorder="1"/>
    <xf numFmtId="0" fontId="23" fillId="7" borderId="16" xfId="0" applyFont="1" applyFill="1" applyBorder="1"/>
    <xf numFmtId="0" fontId="23" fillId="7" borderId="15" xfId="0" applyFont="1" applyFill="1" applyBorder="1"/>
    <xf numFmtId="2" fontId="0" fillId="0" borderId="10" xfId="0" applyNumberFormat="1" applyBorder="1"/>
    <xf numFmtId="2" fontId="0" fillId="4" borderId="16" xfId="0" applyNumberFormat="1" applyFill="1" applyBorder="1" applyProtection="1">
      <protection locked="0"/>
    </xf>
    <xf numFmtId="2" fontId="0" fillId="4" borderId="15" xfId="0" applyNumberFormat="1" applyFill="1" applyBorder="1" applyProtection="1">
      <protection locked="0"/>
    </xf>
    <xf numFmtId="2" fontId="23" fillId="7" borderId="10" xfId="0" applyNumberFormat="1" applyFont="1" applyFill="1" applyBorder="1"/>
    <xf numFmtId="2" fontId="23" fillId="7" borderId="16" xfId="0" applyNumberFormat="1" applyFont="1" applyFill="1" applyBorder="1" applyProtection="1">
      <protection locked="0"/>
    </xf>
    <xf numFmtId="2" fontId="23" fillId="7" borderId="15" xfId="0" applyNumberFormat="1" applyFont="1" applyFill="1" applyBorder="1" applyProtection="1">
      <protection locked="0"/>
    </xf>
    <xf numFmtId="4" fontId="7" fillId="2" borderId="16" xfId="3" applyBorder="1" applyProtection="1">
      <alignment horizontal="right"/>
      <protection locked="0"/>
    </xf>
    <xf numFmtId="165" fontId="7" fillId="2" borderId="16" xfId="3" applyNumberFormat="1" applyBorder="1" applyProtection="1">
      <alignment horizontal="right"/>
      <protection locked="0"/>
    </xf>
    <xf numFmtId="4" fontId="7" fillId="4" borderId="16" xfId="3" applyFill="1" applyBorder="1" applyProtection="1">
      <alignment horizontal="right"/>
      <protection locked="0"/>
    </xf>
    <xf numFmtId="165" fontId="7" fillId="5" borderId="16" xfId="3" applyNumberFormat="1" applyFill="1" applyBorder="1" applyProtection="1">
      <alignment horizontal="right"/>
      <protection locked="0"/>
    </xf>
    <xf numFmtId="4" fontId="7" fillId="4" borderId="15" xfId="3" applyFill="1" applyBorder="1" applyProtection="1">
      <alignment horizontal="right"/>
      <protection locked="0"/>
    </xf>
    <xf numFmtId="4" fontId="22" fillId="7" borderId="16" xfId="3" applyFont="1" applyFill="1" applyBorder="1" applyProtection="1">
      <alignment horizontal="right"/>
      <protection locked="0"/>
    </xf>
    <xf numFmtId="165" fontId="22" fillId="7" borderId="16" xfId="3" applyNumberFormat="1" applyFont="1" applyFill="1" applyBorder="1" applyProtection="1">
      <alignment horizontal="right"/>
      <protection locked="0"/>
    </xf>
    <xf numFmtId="4" fontId="22" fillId="7" borderId="15" xfId="3" applyFont="1" applyFill="1" applyBorder="1" applyProtection="1">
      <alignment horizontal="right"/>
      <protection locked="0"/>
    </xf>
    <xf numFmtId="4" fontId="8" fillId="4" borderId="16" xfId="3" applyFont="1" applyFill="1" applyBorder="1" applyProtection="1">
      <alignment horizontal="right"/>
      <protection locked="0"/>
    </xf>
    <xf numFmtId="165" fontId="7" fillId="4" borderId="16" xfId="3" applyNumberFormat="1" applyFill="1" applyBorder="1" applyProtection="1">
      <alignment horizontal="right"/>
      <protection locked="0"/>
    </xf>
    <xf numFmtId="0" fontId="24" fillId="7" borderId="10" xfId="0" applyFont="1" applyFill="1" applyBorder="1"/>
    <xf numFmtId="4" fontId="25" fillId="7" borderId="16" xfId="3" applyFont="1" applyFill="1" applyBorder="1" applyProtection="1">
      <alignment horizontal="right"/>
      <protection locked="0"/>
    </xf>
    <xf numFmtId="4" fontId="7" fillId="2" borderId="15" xfId="3" applyBorder="1" applyProtection="1">
      <alignment horizontal="right"/>
      <protection locked="0"/>
    </xf>
    <xf numFmtId="165" fontId="7" fillId="2" borderId="15" xfId="3" applyNumberFormat="1" applyBorder="1" applyProtection="1">
      <alignment horizontal="right"/>
      <protection locked="0"/>
    </xf>
    <xf numFmtId="165" fontId="4" fillId="3" borderId="10" xfId="5" applyNumberFormat="1" applyFont="1" applyBorder="1">
      <alignment horizontal="right"/>
    </xf>
    <xf numFmtId="4" fontId="7" fillId="5" borderId="16" xfId="3" applyFill="1" applyBorder="1" applyProtection="1">
      <alignment horizontal="right"/>
      <protection locked="0"/>
    </xf>
    <xf numFmtId="4" fontId="7" fillId="3" borderId="2" xfId="5" applyFont="1" applyBorder="1">
      <alignment horizontal="right"/>
    </xf>
    <xf numFmtId="165" fontId="7" fillId="3" borderId="2" xfId="5" applyNumberFormat="1" applyFont="1" applyBorder="1">
      <alignment horizontal="right"/>
    </xf>
    <xf numFmtId="4" fontId="7" fillId="3" borderId="11" xfId="5" applyFont="1" applyBorder="1">
      <alignment horizontal="right"/>
    </xf>
    <xf numFmtId="165" fontId="7" fillId="4" borderId="2" xfId="5" applyNumberFormat="1" applyFont="1" applyFill="1" applyBorder="1">
      <alignment horizontal="right"/>
    </xf>
    <xf numFmtId="4" fontId="7" fillId="4" borderId="2" xfId="5" applyFont="1" applyFill="1" applyBorder="1">
      <alignment horizontal="right"/>
    </xf>
    <xf numFmtId="4" fontId="7" fillId="4" borderId="11" xfId="5" applyFont="1" applyFill="1" applyBorder="1">
      <alignment horizontal="right"/>
    </xf>
    <xf numFmtId="4" fontId="7" fillId="3" borderId="16" xfId="5" applyNumberFormat="1" applyBorder="1">
      <alignment horizontal="right"/>
    </xf>
    <xf numFmtId="4" fontId="7" fillId="4" borderId="2" xfId="5" applyFill="1" applyBorder="1">
      <alignment horizontal="right"/>
    </xf>
    <xf numFmtId="4" fontId="7" fillId="4" borderId="11" xfId="5" applyFill="1" applyBorder="1">
      <alignment horizontal="right"/>
    </xf>
    <xf numFmtId="4" fontId="22" fillId="7" borderId="16" xfId="5" applyNumberFormat="1" applyFont="1" applyFill="1" applyBorder="1">
      <alignment horizontal="right"/>
    </xf>
    <xf numFmtId="165" fontId="22" fillId="7" borderId="11" xfId="5" applyNumberFormat="1" applyFont="1" applyFill="1" applyBorder="1">
      <alignment horizontal="right"/>
    </xf>
    <xf numFmtId="4" fontId="7" fillId="2" borderId="16" xfId="3" applyFont="1" applyBorder="1" applyProtection="1">
      <alignment horizontal="right"/>
      <protection locked="0"/>
    </xf>
    <xf numFmtId="4" fontId="7" fillId="2" borderId="15" xfId="3" applyFont="1" applyBorder="1" applyProtection="1">
      <alignment horizontal="right"/>
      <protection locked="0"/>
    </xf>
    <xf numFmtId="4" fontId="7" fillId="4" borderId="16" xfId="3" applyFont="1" applyFill="1" applyBorder="1" applyProtection="1">
      <alignment horizontal="right"/>
      <protection locked="0"/>
    </xf>
    <xf numFmtId="4" fontId="7" fillId="4" borderId="15" xfId="3" applyFont="1" applyFill="1" applyBorder="1" applyProtection="1">
      <alignment horizontal="right"/>
      <protection locked="0"/>
    </xf>
    <xf numFmtId="165" fontId="8" fillId="4" borderId="2" xfId="5" applyNumberFormat="1" applyFont="1" applyFill="1" applyBorder="1">
      <alignment horizontal="right"/>
    </xf>
    <xf numFmtId="165" fontId="8" fillId="4" borderId="11" xfId="5" applyNumberFormat="1" applyFont="1" applyFill="1" applyBorder="1">
      <alignment horizontal="right"/>
    </xf>
    <xf numFmtId="165" fontId="22" fillId="7" borderId="2" xfId="5" applyNumberFormat="1" applyFont="1" applyFill="1" applyBorder="1">
      <alignment horizontal="right"/>
    </xf>
    <xf numFmtId="165" fontId="4" fillId="4" borderId="10" xfId="5" applyNumberFormat="1" applyFont="1" applyFill="1" applyBorder="1">
      <alignment horizontal="right"/>
    </xf>
    <xf numFmtId="165" fontId="8" fillId="5" borderId="16" xfId="3" applyNumberFormat="1" applyFont="1" applyFill="1" applyBorder="1" applyProtection="1">
      <alignment horizontal="right"/>
      <protection locked="0"/>
    </xf>
    <xf numFmtId="0" fontId="0" fillId="4" borderId="16" xfId="0" applyFill="1" applyBorder="1"/>
    <xf numFmtId="0" fontId="0" fillId="4" borderId="15" xfId="0" applyFill="1" applyBorder="1"/>
    <xf numFmtId="169" fontId="7" fillId="0" borderId="17" xfId="4" applyNumberFormat="1" applyFont="1" applyBorder="1" applyAlignment="1">
      <alignment vertical="top"/>
    </xf>
    <xf numFmtId="166" fontId="7" fillId="0" borderId="19" xfId="4" applyNumberFormat="1" applyFont="1" applyBorder="1" applyAlignment="1">
      <alignment vertical="top"/>
    </xf>
    <xf numFmtId="170" fontId="7" fillId="0" borderId="18" xfId="4" applyNumberFormat="1" applyFont="1" applyBorder="1" applyAlignment="1">
      <alignment vertical="top"/>
    </xf>
    <xf numFmtId="170" fontId="7" fillId="0" borderId="19" xfId="4" applyNumberFormat="1" applyFont="1" applyBorder="1" applyAlignment="1">
      <alignment vertical="top"/>
    </xf>
    <xf numFmtId="169" fontId="22" fillId="7" borderId="17" xfId="4" applyNumberFormat="1" applyFont="1" applyFill="1" applyBorder="1" applyAlignment="1">
      <alignment vertical="top"/>
    </xf>
    <xf numFmtId="166" fontId="22" fillId="7" borderId="18" xfId="4" applyNumberFormat="1" applyFont="1" applyFill="1" applyBorder="1" applyAlignment="1">
      <alignment vertical="top"/>
    </xf>
    <xf numFmtId="164" fontId="22" fillId="7" borderId="18" xfId="4" applyNumberFormat="1" applyFont="1" applyFill="1" applyBorder="1" applyAlignment="1">
      <alignment vertical="top"/>
    </xf>
    <xf numFmtId="166" fontId="22" fillId="7" borderId="19" xfId="4" applyNumberFormat="1" applyFont="1" applyFill="1" applyBorder="1" applyAlignment="1">
      <alignment vertical="top"/>
    </xf>
    <xf numFmtId="165" fontId="26" fillId="0" borderId="0" xfId="0" applyNumberFormat="1" applyFont="1"/>
    <xf numFmtId="165" fontId="23" fillId="7" borderId="0" xfId="0" applyNumberFormat="1" applyFont="1" applyFill="1"/>
    <xf numFmtId="0" fontId="23" fillId="7" borderId="0" xfId="0" applyFont="1" applyFill="1"/>
    <xf numFmtId="0" fontId="11" fillId="0" borderId="0" xfId="0" applyFont="1"/>
    <xf numFmtId="0" fontId="6" fillId="0" borderId="28" xfId="0" applyFont="1" applyBorder="1"/>
    <xf numFmtId="0" fontId="6" fillId="0" borderId="24" xfId="0" applyFont="1" applyBorder="1"/>
    <xf numFmtId="0" fontId="6" fillId="0" borderId="20" xfId="0" applyFont="1" applyBorder="1"/>
    <xf numFmtId="0" fontId="6" fillId="3" borderId="20" xfId="0" applyFont="1" applyFill="1" applyBorder="1"/>
    <xf numFmtId="171" fontId="27" fillId="0" borderId="21" xfId="0" applyNumberFormat="1" applyFont="1" applyBorder="1"/>
    <xf numFmtId="0" fontId="6" fillId="0" borderId="29" xfId="0" applyFont="1" applyBorder="1"/>
    <xf numFmtId="171" fontId="28" fillId="0" borderId="17" xfId="0" applyNumberFormat="1" applyFont="1" applyBorder="1"/>
    <xf numFmtId="171" fontId="28" fillId="0" borderId="18" xfId="0" applyNumberFormat="1" applyFont="1" applyBorder="1"/>
    <xf numFmtId="171" fontId="28" fillId="3" borderId="18" xfId="0" applyNumberFormat="1" applyFont="1" applyFill="1" applyBorder="1"/>
    <xf numFmtId="171" fontId="28" fillId="0" borderId="19" xfId="0" applyNumberFormat="1" applyFont="1" applyBorder="1"/>
    <xf numFmtId="171" fontId="28" fillId="0" borderId="52" xfId="0" applyNumberFormat="1" applyFont="1" applyBorder="1"/>
    <xf numFmtId="0" fontId="6" fillId="0" borderId="30" xfId="0" applyFont="1" applyBorder="1"/>
    <xf numFmtId="171" fontId="27" fillId="5" borderId="31" xfId="0" applyNumberFormat="1" applyFont="1" applyFill="1" applyBorder="1"/>
    <xf numFmtId="171" fontId="27" fillId="5" borderId="32" xfId="0" applyNumberFormat="1" applyFont="1" applyFill="1" applyBorder="1"/>
    <xf numFmtId="171" fontId="27" fillId="3" borderId="32" xfId="0" applyNumberFormat="1" applyFont="1" applyFill="1" applyBorder="1"/>
    <xf numFmtId="0" fontId="6" fillId="5" borderId="33" xfId="0" applyFont="1" applyFill="1" applyBorder="1"/>
    <xf numFmtId="2" fontId="21" fillId="0" borderId="0" xfId="0" applyNumberFormat="1" applyFont="1"/>
    <xf numFmtId="0" fontId="21" fillId="0" borderId="0" xfId="0" applyFont="1"/>
    <xf numFmtId="0" fontId="4" fillId="0" borderId="10" xfId="2" applyBorder="1">
      <alignment horizontal="center" vertical="center" wrapText="1"/>
    </xf>
    <xf numFmtId="0" fontId="4" fillId="0" borderId="2" xfId="2" applyBorder="1">
      <alignment horizontal="center" vertical="center" wrapText="1"/>
    </xf>
    <xf numFmtId="0" fontId="4" fillId="0" borderId="20" xfId="2" applyBorder="1">
      <alignment horizontal="center" vertical="center" wrapText="1"/>
    </xf>
    <xf numFmtId="0" fontId="4" fillId="0" borderId="3" xfId="2" applyBorder="1">
      <alignment horizontal="center" vertical="center" wrapText="1"/>
    </xf>
    <xf numFmtId="0" fontId="0" fillId="0" borderId="2" xfId="0" applyBorder="1" applyAlignment="1">
      <alignment horizontal="center" vertical="center"/>
    </xf>
    <xf numFmtId="0" fontId="0" fillId="0" borderId="50" xfId="0" applyBorder="1" applyAlignment="1">
      <alignment horizontal="center" vertical="center" wrapText="1"/>
    </xf>
    <xf numFmtId="3" fontId="0" fillId="0" borderId="50" xfId="0" applyNumberFormat="1" applyBorder="1" applyAlignment="1">
      <alignment horizontal="center" vertical="center" wrapText="1"/>
    </xf>
    <xf numFmtId="0" fontId="0" fillId="0" borderId="50" xfId="0" applyBorder="1" applyAlignment="1">
      <alignment horizontal="center" vertical="center"/>
    </xf>
    <xf numFmtId="0" fontId="30" fillId="0" borderId="0" xfId="0" applyFont="1"/>
    <xf numFmtId="0" fontId="30" fillId="0" borderId="8" xfId="0" applyFont="1" applyBorder="1"/>
    <xf numFmtId="0" fontId="30" fillId="0" borderId="33" xfId="0" applyFont="1" applyBorder="1"/>
    <xf numFmtId="0" fontId="30" fillId="0" borderId="33" xfId="0" applyFont="1" applyBorder="1" applyAlignment="1">
      <alignment wrapText="1"/>
    </xf>
    <xf numFmtId="0" fontId="30" fillId="0" borderId="33" xfId="0" applyFont="1" applyBorder="1" applyAlignment="1">
      <alignment horizontal="center"/>
    </xf>
    <xf numFmtId="0" fontId="33" fillId="0" borderId="33" xfId="0" applyFont="1" applyBorder="1"/>
    <xf numFmtId="17" fontId="5" fillId="0" borderId="7" xfId="0" applyNumberFormat="1" applyFont="1" applyBorder="1" applyAlignment="1">
      <alignment horizontal="center"/>
    </xf>
    <xf numFmtId="17" fontId="5" fillId="0" borderId="8" xfId="0" applyNumberFormat="1" applyFont="1" applyBorder="1" applyAlignment="1">
      <alignment horizontal="center"/>
    </xf>
    <xf numFmtId="17" fontId="5" fillId="0" borderId="9" xfId="0" applyNumberFormat="1" applyFont="1" applyBorder="1" applyAlignment="1">
      <alignment horizontal="center"/>
    </xf>
    <xf numFmtId="0" fontId="4" fillId="0" borderId="41" xfId="2" applyBorder="1">
      <alignment horizontal="center" vertical="center" wrapText="1"/>
    </xf>
    <xf numFmtId="0" fontId="4" fillId="0" borderId="24" xfId="2" applyBorder="1">
      <alignment horizontal="center" vertical="center" wrapText="1"/>
    </xf>
    <xf numFmtId="0" fontId="4" fillId="0" borderId="20" xfId="2" applyBorder="1">
      <alignment horizontal="center" vertical="center" wrapText="1"/>
    </xf>
    <xf numFmtId="0" fontId="34" fillId="0" borderId="0" xfId="0" applyFont="1" applyAlignment="1">
      <alignment horizontal="center" vertical="center"/>
    </xf>
    <xf numFmtId="0" fontId="13" fillId="0" borderId="0" xfId="0" applyFont="1" applyAlignment="1">
      <alignment horizontal="center" vertical="center"/>
    </xf>
    <xf numFmtId="0" fontId="13" fillId="0" borderId="0" xfId="0" applyFont="1"/>
    <xf numFmtId="0" fontId="13" fillId="0" borderId="0" xfId="0" applyFont="1" applyAlignment="1"/>
    <xf numFmtId="0" fontId="20" fillId="0" borderId="0" xfId="0" applyFont="1" applyAlignment="1">
      <alignment vertical="top" wrapText="1"/>
    </xf>
    <xf numFmtId="0" fontId="13" fillId="0" borderId="0" xfId="0" applyFont="1" applyAlignment="1">
      <alignment wrapText="1"/>
    </xf>
    <xf numFmtId="0" fontId="13" fillId="0" borderId="0" xfId="0" applyFont="1" applyAlignment="1">
      <alignment horizontal="left" vertical="top" wrapText="1"/>
    </xf>
    <xf numFmtId="0" fontId="37" fillId="8" borderId="0" xfId="0" applyFont="1" applyFill="1" applyAlignment="1">
      <alignment wrapText="1"/>
    </xf>
    <xf numFmtId="0" fontId="37" fillId="8" borderId="0" xfId="0" applyFont="1" applyFill="1"/>
    <xf numFmtId="0" fontId="13" fillId="8" borderId="0" xfId="0" applyFont="1" applyFill="1" applyAlignment="1">
      <alignment wrapText="1"/>
    </xf>
    <xf numFmtId="0" fontId="20" fillId="0" borderId="0" xfId="0" applyFont="1" applyAlignment="1">
      <alignment wrapText="1"/>
    </xf>
    <xf numFmtId="0" fontId="20" fillId="0" borderId="0" xfId="0" applyFont="1"/>
    <xf numFmtId="0" fontId="39" fillId="0" borderId="0" xfId="0" applyFont="1" applyAlignment="1">
      <alignment horizontal="center"/>
    </xf>
    <xf numFmtId="0" fontId="20" fillId="0" borderId="0" xfId="0" applyFont="1" applyAlignment="1">
      <alignment horizontal="center"/>
    </xf>
    <xf numFmtId="0" fontId="40" fillId="0" borderId="0" xfId="0" applyFont="1" applyAlignment="1">
      <alignment horizontal="left" vertical="top" wrapText="1"/>
    </xf>
    <xf numFmtId="0" fontId="40" fillId="0" borderId="0" xfId="0" applyFont="1" applyAlignment="1">
      <alignment vertical="top" wrapText="1"/>
    </xf>
    <xf numFmtId="0" fontId="41" fillId="0" borderId="0" xfId="0" applyFont="1" applyAlignment="1">
      <alignment horizontal="left" vertical="top" wrapText="1"/>
    </xf>
    <xf numFmtId="0" fontId="39" fillId="0" borderId="0" xfId="0" applyFont="1" applyAlignment="1">
      <alignment horizontal="right" indent="15"/>
    </xf>
    <xf numFmtId="0" fontId="34" fillId="0" borderId="0" xfId="0" applyFont="1"/>
    <xf numFmtId="0" fontId="20" fillId="0" borderId="0" xfId="0" applyFont="1" applyAlignment="1">
      <alignment horizontal="left" vertical="top" wrapText="1"/>
    </xf>
    <xf numFmtId="0" fontId="20" fillId="0" borderId="0" xfId="0" applyFont="1" applyBorder="1" applyAlignment="1">
      <alignment horizontal="left" vertical="top" wrapText="1"/>
    </xf>
    <xf numFmtId="0" fontId="20" fillId="0" borderId="0" xfId="0" applyFont="1" applyBorder="1" applyAlignment="1">
      <alignment vertical="top" wrapText="1"/>
    </xf>
    <xf numFmtId="0" fontId="20" fillId="0" borderId="0" xfId="0" applyFont="1" applyAlignment="1">
      <alignment horizontal="left" indent="1"/>
    </xf>
    <xf numFmtId="0" fontId="20" fillId="0" borderId="0" xfId="0" applyFont="1" applyAlignment="1">
      <alignment horizontal="left" vertical="top" wrapText="1" indent="1"/>
    </xf>
    <xf numFmtId="0" fontId="42" fillId="0" borderId="0" xfId="0" applyFont="1" applyAlignment="1">
      <alignment horizontal="left" indent="1"/>
    </xf>
    <xf numFmtId="0" fontId="39" fillId="0" borderId="0" xfId="0" applyFont="1" applyFill="1" applyAlignment="1">
      <alignment horizontal="center"/>
    </xf>
    <xf numFmtId="0" fontId="20" fillId="0" borderId="0" xfId="0" applyFont="1" applyAlignment="1">
      <alignment horizontal="justify"/>
    </xf>
    <xf numFmtId="165" fontId="4" fillId="2" borderId="16" xfId="3" applyNumberFormat="1" applyFont="1" applyBorder="1" applyProtection="1">
      <alignment horizontal="right"/>
      <protection locked="0"/>
    </xf>
    <xf numFmtId="0" fontId="44" fillId="0" borderId="0" xfId="0" applyFont="1"/>
    <xf numFmtId="171" fontId="6" fillId="0" borderId="17" xfId="0" applyNumberFormat="1" applyFont="1" applyBorder="1"/>
    <xf numFmtId="171" fontId="28" fillId="0" borderId="40" xfId="0" applyNumberFormat="1" applyFont="1" applyBorder="1"/>
    <xf numFmtId="0" fontId="6" fillId="5" borderId="7" xfId="0" applyFont="1" applyFill="1" applyBorder="1"/>
    <xf numFmtId="0" fontId="6" fillId="5" borderId="8" xfId="0" applyFont="1" applyFill="1" applyBorder="1"/>
    <xf numFmtId="0" fontId="6" fillId="5" borderId="9" xfId="0" applyFont="1" applyFill="1" applyBorder="1"/>
    <xf numFmtId="0" fontId="12" fillId="0" borderId="29" xfId="0" applyFont="1" applyBorder="1" applyAlignment="1">
      <alignment horizontal="center" vertical="center" wrapText="1"/>
    </xf>
    <xf numFmtId="0" fontId="39" fillId="0" borderId="0" xfId="0" applyFont="1"/>
    <xf numFmtId="0" fontId="39" fillId="0" borderId="0" xfId="0" applyFont="1" applyAlignment="1">
      <alignment horizontal="left"/>
    </xf>
    <xf numFmtId="0" fontId="17" fillId="0" borderId="33" xfId="0" applyFont="1" applyBorder="1" applyAlignment="1">
      <alignment horizontal="center" vertical="center" wrapText="1"/>
    </xf>
    <xf numFmtId="0" fontId="0" fillId="0" borderId="2" xfId="0" applyBorder="1" applyAlignment="1">
      <alignment horizontal="left" vertical="top" wrapText="1"/>
    </xf>
    <xf numFmtId="0" fontId="30" fillId="0" borderId="58" xfId="0" applyFont="1" applyBorder="1"/>
    <xf numFmtId="0" fontId="30" fillId="0" borderId="9" xfId="0" applyFont="1" applyBorder="1"/>
    <xf numFmtId="0" fontId="30" fillId="0" borderId="23" xfId="0" applyFont="1" applyBorder="1"/>
    <xf numFmtId="0" fontId="30" fillId="0" borderId="59" xfId="0" applyFont="1" applyBorder="1"/>
    <xf numFmtId="0" fontId="30" fillId="0" borderId="34" xfId="0" applyFont="1" applyBorder="1"/>
    <xf numFmtId="0" fontId="30" fillId="0" borderId="60" xfId="0" applyFont="1" applyBorder="1"/>
    <xf numFmtId="0" fontId="30" fillId="0" borderId="60" xfId="0" applyFont="1" applyBorder="1" applyAlignment="1">
      <alignment wrapText="1"/>
    </xf>
    <xf numFmtId="0" fontId="32" fillId="0" borderId="32" xfId="0" applyFont="1" applyBorder="1" applyAlignment="1">
      <alignment horizontal="center"/>
    </xf>
    <xf numFmtId="0" fontId="33" fillId="0" borderId="29" xfId="0" applyFont="1" applyBorder="1"/>
    <xf numFmtId="0" fontId="32" fillId="0" borderId="32" xfId="0" applyFont="1" applyBorder="1"/>
    <xf numFmtId="0" fontId="0" fillId="0" borderId="12" xfId="0" applyBorder="1" applyAlignment="1">
      <alignment horizontal="center" vertical="center"/>
    </xf>
    <xf numFmtId="0" fontId="6" fillId="0" borderId="41" xfId="0" applyFont="1" applyBorder="1"/>
    <xf numFmtId="0" fontId="6" fillId="0" borderId="12" xfId="0" applyFont="1" applyBorder="1"/>
    <xf numFmtId="0" fontId="6" fillId="0" borderId="0" xfId="0" applyFont="1" applyBorder="1"/>
    <xf numFmtId="0" fontId="6" fillId="3" borderId="12" xfId="0" applyFont="1" applyFill="1" applyBorder="1"/>
    <xf numFmtId="171" fontId="48" fillId="0" borderId="51" xfId="0" applyNumberFormat="1" applyFont="1" applyBorder="1"/>
    <xf numFmtId="3" fontId="0" fillId="0" borderId="0" xfId="0" applyNumberFormat="1"/>
    <xf numFmtId="0" fontId="44" fillId="0" borderId="22" xfId="0" applyFont="1" applyBorder="1"/>
    <xf numFmtId="0" fontId="44" fillId="0" borderId="54" xfId="0" applyFont="1" applyBorder="1"/>
    <xf numFmtId="0" fontId="44" fillId="0" borderId="53" xfId="0" applyFont="1" applyBorder="1"/>
    <xf numFmtId="0" fontId="44" fillId="0" borderId="6" xfId="0" applyFont="1" applyBorder="1"/>
    <xf numFmtId="0" fontId="44" fillId="0" borderId="23" xfId="0" applyFont="1" applyBorder="1"/>
    <xf numFmtId="0" fontId="6" fillId="0" borderId="31" xfId="0" applyFont="1" applyBorder="1"/>
    <xf numFmtId="0" fontId="6" fillId="0" borderId="39" xfId="0" applyFont="1" applyBorder="1"/>
    <xf numFmtId="0" fontId="6" fillId="0" borderId="62" xfId="0" applyFont="1" applyBorder="1"/>
    <xf numFmtId="0" fontId="6" fillId="0" borderId="32" xfId="0" applyFont="1" applyBorder="1"/>
    <xf numFmtId="0" fontId="6" fillId="0" borderId="33" xfId="0" applyFont="1" applyBorder="1"/>
    <xf numFmtId="0" fontId="13" fillId="0" borderId="0" xfId="0" applyFont="1" applyFill="1" applyAlignment="1">
      <alignment horizontal="left" vertical="top" wrapText="1"/>
    </xf>
    <xf numFmtId="0" fontId="36" fillId="0" borderId="0" xfId="0" applyFont="1" applyFill="1" applyAlignment="1">
      <alignment wrapText="1"/>
    </xf>
    <xf numFmtId="0" fontId="38" fillId="0" borderId="0" xfId="0" applyFont="1" applyFill="1" applyAlignment="1">
      <alignment wrapText="1"/>
    </xf>
    <xf numFmtId="0" fontId="13" fillId="0" borderId="0" xfId="0" applyFont="1" applyFill="1" applyAlignment="1">
      <alignment wrapText="1"/>
    </xf>
    <xf numFmtId="0" fontId="13" fillId="0" borderId="0" xfId="0" applyFont="1" applyFill="1" applyAlignment="1">
      <alignment vertical="top" wrapText="1"/>
    </xf>
    <xf numFmtId="0" fontId="20" fillId="0" borderId="0" xfId="0" applyFont="1" applyFill="1" applyAlignment="1">
      <alignment horizontal="left" vertical="top" wrapText="1"/>
    </xf>
    <xf numFmtId="0" fontId="14" fillId="0" borderId="0" xfId="0" applyFont="1" applyFill="1" applyAlignment="1">
      <alignment horizontal="center"/>
    </xf>
    <xf numFmtId="0" fontId="0" fillId="0" borderId="0" xfId="0" applyFill="1"/>
    <xf numFmtId="0" fontId="12" fillId="0" borderId="56" xfId="0" applyFont="1" applyFill="1" applyBorder="1" applyAlignment="1">
      <alignment horizontal="center" vertical="top" wrapText="1"/>
    </xf>
    <xf numFmtId="0" fontId="12" fillId="0" borderId="46" xfId="0" applyFont="1" applyFill="1" applyBorder="1" applyAlignment="1">
      <alignment horizontal="center" vertical="top" wrapText="1"/>
    </xf>
    <xf numFmtId="0" fontId="12" fillId="0" borderId="45" xfId="0" applyFont="1" applyFill="1" applyBorder="1" applyAlignment="1">
      <alignment horizontal="center" vertical="top" wrapText="1"/>
    </xf>
    <xf numFmtId="0" fontId="12" fillId="0" borderId="47" xfId="0" applyFont="1" applyFill="1" applyBorder="1" applyAlignment="1">
      <alignment horizontal="center" vertical="top" wrapText="1"/>
    </xf>
    <xf numFmtId="3" fontId="12" fillId="0" borderId="47" xfId="0" applyNumberFormat="1" applyFont="1" applyFill="1" applyBorder="1" applyAlignment="1">
      <alignment horizontal="center" vertical="top" wrapText="1"/>
    </xf>
    <xf numFmtId="3" fontId="12" fillId="0" borderId="56" xfId="0" applyNumberFormat="1" applyFont="1" applyFill="1" applyBorder="1" applyAlignment="1">
      <alignment horizontal="center" vertical="top" wrapText="1"/>
    </xf>
    <xf numFmtId="3" fontId="12" fillId="0" borderId="46" xfId="0" applyNumberFormat="1" applyFont="1" applyFill="1" applyBorder="1" applyAlignment="1">
      <alignment horizontal="center" vertical="top" wrapText="1"/>
    </xf>
    <xf numFmtId="0" fontId="49" fillId="9" borderId="2" xfId="0" applyFont="1" applyFill="1" applyBorder="1" applyAlignment="1">
      <alignment vertical="top" wrapText="1"/>
    </xf>
    <xf numFmtId="165" fontId="7" fillId="2" borderId="16" xfId="3" applyNumberFormat="1" applyFont="1" applyBorder="1" applyProtection="1">
      <alignment horizontal="right"/>
      <protection locked="0"/>
    </xf>
    <xf numFmtId="0" fontId="4" fillId="0" borderId="2" xfId="2" applyBorder="1" applyAlignment="1">
      <alignment horizontal="center" vertical="center" wrapText="1"/>
    </xf>
    <xf numFmtId="0" fontId="4" fillId="0" borderId="10" xfId="2" applyBorder="1">
      <alignment horizontal="center" vertical="center" wrapText="1"/>
    </xf>
    <xf numFmtId="0" fontId="4" fillId="0" borderId="3" xfId="2" applyBorder="1">
      <alignment horizontal="center" vertical="center" wrapText="1"/>
    </xf>
    <xf numFmtId="165" fontId="50" fillId="3" borderId="2" xfId="5" applyNumberFormat="1" applyFont="1" applyBorder="1">
      <alignment horizontal="right"/>
    </xf>
    <xf numFmtId="165" fontId="4" fillId="3" borderId="2" xfId="5" applyNumberFormat="1" applyFont="1" applyBorder="1">
      <alignment horizontal="right"/>
    </xf>
    <xf numFmtId="4" fontId="4" fillId="3" borderId="2" xfId="5" applyFont="1" applyBorder="1">
      <alignment horizontal="right"/>
    </xf>
    <xf numFmtId="4" fontId="4" fillId="3" borderId="11" xfId="5" applyFont="1" applyBorder="1">
      <alignment horizontal="right"/>
    </xf>
    <xf numFmtId="165" fontId="4" fillId="2" borderId="15" xfId="3" applyNumberFormat="1" applyFont="1" applyBorder="1" applyProtection="1">
      <alignment horizontal="right"/>
      <protection locked="0"/>
    </xf>
    <xf numFmtId="165" fontId="4" fillId="3" borderId="10" xfId="5" applyNumberFormat="1" applyFont="1" applyFill="1" applyBorder="1">
      <alignment horizontal="right"/>
    </xf>
    <xf numFmtId="4" fontId="4" fillId="2" borderId="16" xfId="3" applyFont="1" applyFill="1" applyBorder="1" applyProtection="1">
      <alignment horizontal="right"/>
      <protection locked="0"/>
    </xf>
    <xf numFmtId="0" fontId="4" fillId="0" borderId="11" xfId="2" applyBorder="1" applyAlignment="1">
      <alignment horizontal="center" vertical="center" wrapText="1"/>
    </xf>
    <xf numFmtId="0" fontId="0" fillId="0" borderId="11" xfId="0" applyBorder="1" applyAlignment="1">
      <alignment vertical="top" wrapText="1"/>
    </xf>
    <xf numFmtId="49" fontId="0" fillId="0" borderId="10" xfId="0" applyNumberFormat="1" applyBorder="1"/>
    <xf numFmtId="0" fontId="0" fillId="0" borderId="10" xfId="0" applyNumberFormat="1" applyBorder="1"/>
    <xf numFmtId="0" fontId="0" fillId="4" borderId="10" xfId="0" applyNumberFormat="1" applyFill="1" applyBorder="1"/>
    <xf numFmtId="0" fontId="6" fillId="4" borderId="10" xfId="0" applyNumberFormat="1" applyFont="1" applyFill="1" applyBorder="1"/>
    <xf numFmtId="0" fontId="0" fillId="0" borderId="17" xfId="0" applyNumberFormat="1" applyFill="1" applyBorder="1"/>
    <xf numFmtId="0" fontId="0" fillId="0" borderId="19" xfId="0" applyBorder="1" applyAlignment="1">
      <alignment vertical="top" wrapText="1"/>
    </xf>
    <xf numFmtId="165" fontId="50" fillId="3" borderId="15" xfId="5" applyNumberFormat="1" applyFont="1" applyBorder="1">
      <alignment horizontal="right"/>
    </xf>
    <xf numFmtId="4" fontId="50" fillId="3" borderId="2" xfId="5" applyFont="1" applyBorder="1">
      <alignment horizontal="right"/>
    </xf>
    <xf numFmtId="0" fontId="6" fillId="0" borderId="50" xfId="0" applyFont="1" applyBorder="1" applyAlignment="1">
      <alignment vertical="top" wrapText="1"/>
    </xf>
    <xf numFmtId="165" fontId="7" fillId="9" borderId="2" xfId="3" applyNumberFormat="1" applyFill="1" applyBorder="1" applyAlignment="1" applyProtection="1">
      <alignment horizontal="right" vertical="center"/>
      <protection locked="0"/>
    </xf>
    <xf numFmtId="4" fontId="7" fillId="9" borderId="2" xfId="3" applyFill="1" applyBorder="1" applyAlignment="1" applyProtection="1">
      <alignment horizontal="right" vertical="center"/>
      <protection locked="0"/>
    </xf>
    <xf numFmtId="4" fontId="8" fillId="9" borderId="2" xfId="3" applyFont="1" applyFill="1" applyBorder="1" applyAlignment="1" applyProtection="1">
      <alignment horizontal="right" vertical="center"/>
      <protection locked="0"/>
    </xf>
    <xf numFmtId="0" fontId="51" fillId="0" borderId="17" xfId="0" applyFont="1" applyBorder="1"/>
    <xf numFmtId="0" fontId="5" fillId="0" borderId="63" xfId="0" applyFont="1" applyBorder="1"/>
    <xf numFmtId="0" fontId="51" fillId="0" borderId="18" xfId="0" applyFont="1" applyBorder="1" applyAlignment="1">
      <alignment vertical="top" wrapText="1"/>
    </xf>
    <xf numFmtId="0" fontId="51" fillId="0" borderId="25" xfId="0" applyFont="1" applyBorder="1"/>
    <xf numFmtId="165" fontId="51" fillId="3" borderId="43" xfId="5" applyNumberFormat="1" applyFont="1" applyBorder="1">
      <alignment horizontal="right"/>
    </xf>
    <xf numFmtId="4" fontId="51" fillId="3" borderId="39" xfId="5" applyFont="1" applyBorder="1">
      <alignment horizontal="right"/>
    </xf>
    <xf numFmtId="165" fontId="51" fillId="3" borderId="39" xfId="5" applyNumberFormat="1" applyFont="1" applyBorder="1">
      <alignment horizontal="right"/>
    </xf>
    <xf numFmtId="0" fontId="0" fillId="0" borderId="0" xfId="0" applyFont="1"/>
    <xf numFmtId="4" fontId="50" fillId="3" borderId="3" xfId="5" applyFont="1" applyBorder="1">
      <alignment horizontal="right"/>
    </xf>
    <xf numFmtId="4" fontId="7" fillId="9" borderId="3" xfId="3" applyFill="1" applyBorder="1" applyAlignment="1" applyProtection="1">
      <alignment horizontal="right" vertical="center"/>
      <protection locked="0"/>
    </xf>
    <xf numFmtId="0" fontId="6" fillId="9" borderId="3" xfId="0" applyFont="1" applyFill="1" applyBorder="1"/>
    <xf numFmtId="165" fontId="7" fillId="9" borderId="3" xfId="3" applyNumberFormat="1" applyFill="1" applyBorder="1" applyAlignment="1" applyProtection="1">
      <alignment horizontal="right" vertical="center"/>
      <protection locked="0"/>
    </xf>
    <xf numFmtId="4" fontId="51" fillId="3" borderId="62" xfId="5" applyFont="1" applyBorder="1">
      <alignment horizontal="right"/>
    </xf>
    <xf numFmtId="165" fontId="29" fillId="0" borderId="64" xfId="0" applyNumberFormat="1" applyFont="1" applyBorder="1"/>
    <xf numFmtId="165" fontId="29" fillId="0" borderId="65" xfId="0" applyNumberFormat="1" applyFont="1" applyBorder="1"/>
    <xf numFmtId="4" fontId="4" fillId="3" borderId="10" xfId="5" applyFont="1" applyFill="1" applyBorder="1">
      <alignment horizontal="right"/>
    </xf>
    <xf numFmtId="4" fontId="4" fillId="3" borderId="16" xfId="5" applyNumberFormat="1" applyFont="1" applyBorder="1">
      <alignment horizontal="right"/>
    </xf>
    <xf numFmtId="165" fontId="4" fillId="3" borderId="11" xfId="5" applyNumberFormat="1" applyFont="1" applyBorder="1">
      <alignment horizontal="right"/>
    </xf>
    <xf numFmtId="0" fontId="20" fillId="0" borderId="0" xfId="0" applyFont="1" applyBorder="1" applyAlignment="1">
      <alignment vertical="top" wrapText="1"/>
    </xf>
    <xf numFmtId="0" fontId="3" fillId="0" borderId="0" xfId="1" applyAlignment="1">
      <alignment horizontal="center" vertical="center" wrapText="1"/>
    </xf>
    <xf numFmtId="17" fontId="5" fillId="0" borderId="7" xfId="0" applyNumberFormat="1" applyFont="1" applyBorder="1" applyAlignment="1">
      <alignment horizontal="center"/>
    </xf>
    <xf numFmtId="17" fontId="5" fillId="0" borderId="8" xfId="0" applyNumberFormat="1" applyFont="1" applyBorder="1" applyAlignment="1">
      <alignment horizontal="center"/>
    </xf>
    <xf numFmtId="17" fontId="5" fillId="0" borderId="9" xfId="0" applyNumberFormat="1" applyFont="1" applyBorder="1" applyAlignment="1">
      <alignment horizontal="center"/>
    </xf>
    <xf numFmtId="0" fontId="4" fillId="0" borderId="1" xfId="2" applyBorder="1">
      <alignment horizontal="center" vertical="center" wrapText="1"/>
    </xf>
    <xf numFmtId="0" fontId="4" fillId="0" borderId="41" xfId="2" applyBorder="1">
      <alignment horizontal="center" vertical="center" wrapText="1"/>
    </xf>
    <xf numFmtId="0" fontId="4" fillId="0" borderId="54" xfId="2" applyBorder="1" applyAlignment="1">
      <alignment horizontal="center" vertical="center" wrapText="1"/>
    </xf>
    <xf numFmtId="0" fontId="4" fillId="0" borderId="12" xfId="2" applyBorder="1" applyAlignment="1">
      <alignment horizontal="center" vertical="center" wrapText="1"/>
    </xf>
    <xf numFmtId="0" fontId="4" fillId="0" borderId="53" xfId="2" applyBorder="1" applyAlignment="1">
      <alignment horizontal="center" vertical="center" wrapText="1"/>
    </xf>
    <xf numFmtId="0" fontId="4" fillId="0" borderId="42" xfId="2" applyBorder="1" applyAlignment="1">
      <alignment horizontal="center" vertical="center" wrapText="1"/>
    </xf>
    <xf numFmtId="0" fontId="5" fillId="0" borderId="0" xfId="0" applyNumberFormat="1" applyFont="1" applyAlignment="1">
      <alignment vertical="top" wrapText="1"/>
    </xf>
    <xf numFmtId="0" fontId="0" fillId="0" borderId="0" xfId="0" applyAlignment="1"/>
    <xf numFmtId="0" fontId="0" fillId="0" borderId="0" xfId="0" applyNumberFormat="1" applyAlignment="1">
      <alignment vertical="top" wrapText="1"/>
    </xf>
    <xf numFmtId="0" fontId="0" fillId="0" borderId="0" xfId="0" applyAlignment="1">
      <alignment horizontal="center" vertical="center" wrapText="1"/>
    </xf>
    <xf numFmtId="0" fontId="4" fillId="0" borderId="24" xfId="2" applyBorder="1">
      <alignment horizontal="center" vertical="center" wrapText="1"/>
    </xf>
    <xf numFmtId="0" fontId="4" fillId="0" borderId="10" xfId="2" applyBorder="1">
      <alignment horizontal="center" vertical="center" wrapText="1"/>
    </xf>
    <xf numFmtId="0" fontId="4" fillId="0" borderId="20" xfId="2" applyBorder="1" applyAlignment="1">
      <alignment horizontal="center" vertical="center" wrapText="1"/>
    </xf>
    <xf numFmtId="0" fontId="4" fillId="0" borderId="2" xfId="2" applyBorder="1" applyAlignment="1">
      <alignment horizontal="center" vertical="center" wrapText="1"/>
    </xf>
    <xf numFmtId="0" fontId="4" fillId="0" borderId="21" xfId="2" applyBorder="1" applyAlignment="1">
      <alignment horizontal="center" vertical="center" wrapText="1"/>
    </xf>
    <xf numFmtId="0" fontId="4" fillId="0" borderId="11" xfId="2" applyBorder="1" applyAlignment="1">
      <alignment horizontal="center" vertical="center" wrapText="1"/>
    </xf>
    <xf numFmtId="165" fontId="29" fillId="0" borderId="30" xfId="0" applyNumberFormat="1" applyFont="1" applyBorder="1" applyAlignment="1"/>
    <xf numFmtId="0" fontId="0" fillId="0" borderId="66" xfId="0" applyBorder="1" applyAlignment="1"/>
    <xf numFmtId="0" fontId="51" fillId="0" borderId="28" xfId="0" applyFont="1" applyBorder="1" applyAlignment="1">
      <alignment vertical="top" wrapText="1"/>
    </xf>
    <xf numFmtId="0" fontId="0" fillId="0" borderId="30" xfId="0" applyBorder="1" applyAlignment="1"/>
    <xf numFmtId="0" fontId="0" fillId="0" borderId="29" xfId="0" applyBorder="1" applyAlignment="1"/>
    <xf numFmtId="17" fontId="4" fillId="0" borderId="5" xfId="2" applyNumberFormat="1" applyFont="1" applyBorder="1" applyAlignment="1">
      <alignment horizontal="center" vertical="center" wrapText="1"/>
    </xf>
    <xf numFmtId="0" fontId="4" fillId="0" borderId="4" xfId="2" applyBorder="1" applyAlignment="1">
      <alignment horizontal="center" vertical="center" wrapText="1"/>
    </xf>
    <xf numFmtId="0" fontId="0" fillId="0" borderId="0" xfId="0" applyAlignment="1">
      <alignment wrapText="1"/>
    </xf>
    <xf numFmtId="0" fontId="4" fillId="0" borderId="20" xfId="2" applyBorder="1">
      <alignment horizontal="center" vertical="center" wrapText="1"/>
    </xf>
    <xf numFmtId="0" fontId="4" fillId="0" borderId="2" xfId="2" applyBorder="1">
      <alignment horizontal="center" vertical="center" wrapText="1"/>
    </xf>
    <xf numFmtId="0" fontId="4" fillId="0" borderId="26" xfId="2" applyBorder="1">
      <alignment horizontal="center" vertical="center" wrapText="1"/>
    </xf>
    <xf numFmtId="0" fontId="4" fillId="0" borderId="3" xfId="2" applyBorder="1">
      <alignment horizontal="center" vertical="center" wrapText="1"/>
    </xf>
    <xf numFmtId="0" fontId="44" fillId="0" borderId="53" xfId="0" applyFont="1" applyBorder="1" applyAlignment="1">
      <alignment horizontal="justify" vertical="center"/>
    </xf>
    <xf numFmtId="0" fontId="0" fillId="0" borderId="62" xfId="0" applyBorder="1" applyAlignment="1">
      <alignment horizontal="justify" vertical="center"/>
    </xf>
    <xf numFmtId="0" fontId="6" fillId="0" borderId="0" xfId="0" applyFont="1" applyAlignment="1">
      <alignment vertical="justify"/>
    </xf>
    <xf numFmtId="0" fontId="16" fillId="0" borderId="44" xfId="0" applyFont="1" applyBorder="1" applyAlignment="1">
      <alignment horizontal="center" vertical="center" textRotation="90" wrapText="1"/>
    </xf>
    <xf numFmtId="0" fontId="16" fillId="0" borderId="45" xfId="0" applyFont="1" applyBorder="1" applyAlignment="1">
      <alignment horizontal="center" vertical="center" textRotation="90" wrapText="1"/>
    </xf>
    <xf numFmtId="0" fontId="16" fillId="0" borderId="49" xfId="0" applyFont="1" applyBorder="1" applyAlignment="1">
      <alignment horizontal="center" vertical="center" wrapText="1"/>
    </xf>
    <xf numFmtId="0" fontId="16" fillId="0" borderId="48" xfId="0" applyFont="1" applyBorder="1" applyAlignment="1">
      <alignment horizontal="center" vertical="center" wrapText="1"/>
    </xf>
    <xf numFmtId="0" fontId="16" fillId="0" borderId="46" xfId="0" applyFont="1" applyBorder="1" applyAlignment="1">
      <alignment horizontal="center" vertical="center" wrapText="1"/>
    </xf>
    <xf numFmtId="0" fontId="12" fillId="0" borderId="0" xfId="0" applyFont="1" applyAlignment="1">
      <alignment horizontal="center"/>
    </xf>
    <xf numFmtId="0" fontId="0" fillId="0" borderId="0" xfId="0" applyAlignment="1">
      <alignment horizontal="center"/>
    </xf>
    <xf numFmtId="0" fontId="16" fillId="0" borderId="44" xfId="0" applyFont="1" applyBorder="1" applyAlignment="1">
      <alignment horizontal="center" vertical="center" wrapText="1"/>
    </xf>
    <xf numFmtId="0" fontId="16" fillId="0" borderId="45" xfId="0" applyFont="1" applyBorder="1" applyAlignment="1">
      <alignment horizontal="center" vertical="center" wrapText="1"/>
    </xf>
    <xf numFmtId="0" fontId="12" fillId="0" borderId="55" xfId="0" applyFont="1" applyBorder="1" applyAlignment="1">
      <alignment horizontal="center" vertical="top" wrapText="1"/>
    </xf>
    <xf numFmtId="0" fontId="19" fillId="0" borderId="55" xfId="0" applyFont="1" applyBorder="1" applyAlignment="1">
      <alignment horizontal="center" vertical="top" wrapText="1"/>
    </xf>
    <xf numFmtId="0" fontId="0" fillId="0" borderId="50" xfId="0" applyBorder="1" applyAlignment="1">
      <alignment horizontal="center" vertical="center"/>
    </xf>
    <xf numFmtId="0" fontId="0" fillId="0" borderId="12" xfId="0" applyBorder="1" applyAlignment="1">
      <alignment horizontal="center" vertical="center"/>
    </xf>
    <xf numFmtId="0" fontId="0" fillId="0" borderId="57" xfId="0" applyBorder="1" applyAlignment="1">
      <alignment horizontal="center" vertical="center"/>
    </xf>
    <xf numFmtId="0" fontId="17" fillId="0" borderId="0" xfId="0" applyFont="1" applyAlignment="1">
      <alignment horizontal="center" vertical="center"/>
    </xf>
    <xf numFmtId="0" fontId="0" fillId="0" borderId="0" xfId="0" applyAlignment="1">
      <alignment horizontal="center" vertical="center"/>
    </xf>
    <xf numFmtId="0" fontId="17" fillId="0" borderId="0" xfId="0" applyFont="1" applyFill="1" applyAlignment="1">
      <alignment horizontal="center" vertical="center" wrapText="1"/>
    </xf>
    <xf numFmtId="0" fontId="0" fillId="0" borderId="0" xfId="0" applyFill="1" applyAlignment="1">
      <alignment horizontal="center" vertical="center" wrapText="1"/>
    </xf>
    <xf numFmtId="0" fontId="30" fillId="0" borderId="28" xfId="0" applyFont="1" applyBorder="1" applyAlignment="1">
      <alignment wrapText="1"/>
    </xf>
    <xf numFmtId="0" fontId="30" fillId="0" borderId="30" xfId="0" applyFont="1" applyBorder="1" applyAlignment="1">
      <alignment wrapText="1"/>
    </xf>
    <xf numFmtId="0" fontId="30" fillId="0" borderId="61" xfId="0" applyFont="1" applyBorder="1" applyAlignment="1">
      <alignment wrapText="1"/>
    </xf>
    <xf numFmtId="0" fontId="30" fillId="0" borderId="7" xfId="0" applyFont="1" applyBorder="1" applyAlignment="1">
      <alignment horizontal="center"/>
    </xf>
    <xf numFmtId="0" fontId="30" fillId="0" borderId="8" xfId="0" applyFont="1" applyBorder="1" applyAlignment="1">
      <alignment horizontal="center"/>
    </xf>
    <xf numFmtId="0" fontId="30" fillId="0" borderId="38" xfId="0" applyFont="1" applyBorder="1" applyAlignment="1">
      <alignment horizontal="center"/>
    </xf>
    <xf numFmtId="0" fontId="31" fillId="0" borderId="32" xfId="0" applyFont="1" applyBorder="1"/>
    <xf numFmtId="0" fontId="30" fillId="0" borderId="35" xfId="0" applyFont="1" applyBorder="1" applyAlignment="1">
      <alignment wrapText="1"/>
    </xf>
    <xf numFmtId="0" fontId="30" fillId="0" borderId="36" xfId="0" applyFont="1" applyBorder="1" applyAlignment="1">
      <alignment wrapText="1"/>
    </xf>
    <xf numFmtId="0" fontId="30" fillId="0" borderId="37" xfId="0" applyFont="1" applyBorder="1" applyAlignment="1">
      <alignment wrapText="1"/>
    </xf>
    <xf numFmtId="0" fontId="15" fillId="0" borderId="28" xfId="0" applyFont="1" applyBorder="1" applyAlignment="1">
      <alignment horizontal="center" vertical="top" wrapText="1"/>
    </xf>
    <xf numFmtId="0" fontId="15" fillId="0" borderId="29" xfId="0" applyFont="1" applyBorder="1" applyAlignment="1">
      <alignment horizontal="center" vertical="top" wrapText="1"/>
    </xf>
    <xf numFmtId="0" fontId="14" fillId="0" borderId="0" xfId="0" applyFont="1" applyAlignment="1">
      <alignment horizontal="center" vertical="center" wrapText="1"/>
    </xf>
    <xf numFmtId="0" fontId="12" fillId="0" borderId="28"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28" xfId="0" applyFont="1" applyBorder="1" applyAlignment="1">
      <alignment horizontal="center" vertical="center" textRotation="90" wrapText="1"/>
    </xf>
    <xf numFmtId="0" fontId="12" fillId="0" borderId="29" xfId="0" applyFont="1" applyBorder="1" applyAlignment="1">
      <alignment horizontal="center" vertical="center" textRotation="90" wrapText="1"/>
    </xf>
    <xf numFmtId="0" fontId="15" fillId="0" borderId="28" xfId="0" applyFont="1" applyBorder="1" applyAlignment="1">
      <alignment horizontal="center" vertical="center" wrapText="1"/>
    </xf>
    <xf numFmtId="0" fontId="15" fillId="0" borderId="29" xfId="0" applyFont="1" applyBorder="1" applyAlignment="1">
      <alignment horizontal="center" vertical="center" wrapText="1"/>
    </xf>
    <xf numFmtId="0" fontId="14" fillId="0" borderId="0" xfId="0" applyFont="1" applyAlignment="1">
      <alignment horizontal="center" vertical="center"/>
    </xf>
    <xf numFmtId="0" fontId="0" fillId="0" borderId="0" xfId="0" applyAlignment="1">
      <alignment vertical="center" wrapText="1"/>
    </xf>
    <xf numFmtId="0" fontId="49" fillId="0" borderId="2" xfId="0" applyFont="1" applyBorder="1" applyAlignment="1">
      <alignment vertical="top" wrapText="1"/>
    </xf>
    <xf numFmtId="0" fontId="5" fillId="0" borderId="3" xfId="0" applyFont="1" applyBorder="1" applyAlignment="1">
      <alignment vertical="top" wrapText="1"/>
    </xf>
    <xf numFmtId="168" fontId="4" fillId="3" borderId="10" xfId="5" applyNumberFormat="1" applyFont="1" applyFill="1" applyBorder="1">
      <alignment horizontal="right"/>
    </xf>
    <xf numFmtId="168" fontId="4" fillId="2" borderId="16" xfId="3" applyNumberFormat="1" applyFont="1" applyFill="1" applyBorder="1" applyProtection="1">
      <alignment horizontal="right"/>
      <protection locked="0"/>
    </xf>
    <xf numFmtId="168" fontId="4" fillId="2" borderId="2" xfId="5" applyNumberFormat="1" applyFont="1" applyFill="1" applyBorder="1">
      <alignment horizontal="right"/>
    </xf>
    <xf numFmtId="0" fontId="5" fillId="0" borderId="0" xfId="0" applyFont="1"/>
    <xf numFmtId="165" fontId="4" fillId="2" borderId="10" xfId="5" applyNumberFormat="1" applyFont="1" applyFill="1" applyBorder="1">
      <alignment horizontal="right"/>
    </xf>
    <xf numFmtId="165" fontId="4" fillId="2" borderId="16" xfId="5" applyNumberFormat="1" applyFont="1" applyFill="1" applyBorder="1">
      <alignment horizontal="right"/>
    </xf>
    <xf numFmtId="165" fontId="4" fillId="2" borderId="2" xfId="5" applyNumberFormat="1" applyFont="1" applyFill="1" applyBorder="1">
      <alignment horizontal="right"/>
    </xf>
    <xf numFmtId="165" fontId="4" fillId="2" borderId="11" xfId="5" applyNumberFormat="1" applyFont="1" applyFill="1" applyBorder="1">
      <alignment horizontal="right"/>
    </xf>
    <xf numFmtId="165" fontId="4" fillId="2" borderId="16" xfId="3" applyNumberFormat="1" applyFont="1" applyFill="1" applyBorder="1" applyProtection="1">
      <alignment horizontal="right"/>
      <protection locked="0"/>
    </xf>
    <xf numFmtId="0" fontId="52" fillId="0" borderId="0" xfId="0" applyFont="1"/>
    <xf numFmtId="165" fontId="5" fillId="0" borderId="10" xfId="0" applyNumberFormat="1" applyFont="1" applyBorder="1"/>
    <xf numFmtId="165" fontId="49" fillId="0" borderId="2" xfId="0" applyNumberFormat="1" applyFont="1" applyBorder="1" applyAlignment="1">
      <alignment vertical="top" wrapText="1"/>
    </xf>
    <xf numFmtId="165" fontId="5" fillId="0" borderId="0" xfId="0" applyNumberFormat="1" applyFont="1"/>
    <xf numFmtId="0" fontId="53" fillId="0" borderId="0" xfId="6" applyFont="1" applyAlignment="1" applyProtection="1">
      <alignment vertical="center"/>
    </xf>
    <xf numFmtId="0" fontId="53" fillId="0" borderId="0" xfId="6" applyNumberFormat="1" applyFont="1" applyAlignment="1" applyProtection="1">
      <alignment vertical="center"/>
    </xf>
    <xf numFmtId="0" fontId="53" fillId="0" borderId="0" xfId="7" applyFont="1" applyAlignment="1" applyProtection="1">
      <alignment vertical="center"/>
    </xf>
    <xf numFmtId="49" fontId="53" fillId="0" borderId="0" xfId="6" applyNumberFormat="1" applyFont="1" applyAlignment="1" applyProtection="1">
      <alignment vertical="center"/>
    </xf>
    <xf numFmtId="0" fontId="53" fillId="0" borderId="0" xfId="6" applyFont="1" applyBorder="1" applyAlignment="1" applyProtection="1">
      <alignment vertical="center"/>
    </xf>
    <xf numFmtId="0" fontId="54" fillId="0" borderId="0" xfId="6" applyFont="1" applyBorder="1" applyAlignment="1" applyProtection="1">
      <alignment horizontal="right" vertical="center"/>
    </xf>
    <xf numFmtId="0" fontId="54" fillId="0" borderId="0" xfId="6" applyFont="1" applyAlignment="1" applyProtection="1">
      <alignment horizontal="center" vertical="center"/>
    </xf>
    <xf numFmtId="0" fontId="54" fillId="0" borderId="67" xfId="8" applyFont="1" applyFill="1" applyBorder="1" applyAlignment="1" applyProtection="1">
      <alignment vertical="center"/>
    </xf>
    <xf numFmtId="0" fontId="54" fillId="0" borderId="67" xfId="6" applyFont="1" applyFill="1" applyBorder="1" applyAlignment="1" applyProtection="1">
      <alignment horizontal="center" vertical="center"/>
    </xf>
    <xf numFmtId="0" fontId="54" fillId="0" borderId="0" xfId="6" applyFont="1" applyFill="1" applyBorder="1" applyAlignment="1" applyProtection="1">
      <alignment horizontal="center" vertical="center"/>
    </xf>
    <xf numFmtId="0" fontId="53" fillId="0" borderId="0" xfId="8" applyFont="1" applyFill="1" applyBorder="1" applyAlignment="1" applyProtection="1">
      <alignment vertical="center"/>
    </xf>
    <xf numFmtId="0" fontId="53" fillId="0" borderId="67" xfId="6" applyFont="1" applyBorder="1" applyAlignment="1" applyProtection="1">
      <alignment vertical="center"/>
    </xf>
    <xf numFmtId="49" fontId="53" fillId="0" borderId="67" xfId="9" applyFont="1" applyBorder="1" applyAlignment="1">
      <alignment horizontal="right" vertical="center"/>
    </xf>
    <xf numFmtId="0" fontId="53" fillId="0" borderId="68" xfId="10" applyFont="1" applyBorder="1" applyAlignment="1" applyProtection="1">
      <alignment horizontal="center" vertical="center" wrapText="1"/>
    </xf>
    <xf numFmtId="0" fontId="53" fillId="0" borderId="69" xfId="6" applyFont="1" applyBorder="1" applyAlignment="1" applyProtection="1">
      <alignment vertical="center"/>
    </xf>
    <xf numFmtId="0" fontId="53" fillId="0" borderId="68" xfId="10" applyFont="1" applyBorder="1" applyAlignment="1" applyProtection="1">
      <alignment horizontal="center" vertical="center" wrapText="1"/>
    </xf>
    <xf numFmtId="0" fontId="53" fillId="0" borderId="67" xfId="6" applyFont="1" applyBorder="1" applyAlignment="1" applyProtection="1">
      <alignment horizontal="center" vertical="center" wrapText="1"/>
    </xf>
    <xf numFmtId="49" fontId="53" fillId="0" borderId="0" xfId="9" applyFont="1" applyAlignment="1" applyProtection="1">
      <alignment vertical="center"/>
    </xf>
    <xf numFmtId="49" fontId="53" fillId="0" borderId="0" xfId="9" applyFont="1" applyBorder="1" applyAlignment="1" applyProtection="1">
      <alignment vertical="center"/>
    </xf>
    <xf numFmtId="49" fontId="53" fillId="0" borderId="68" xfId="9" applyFont="1" applyBorder="1" applyAlignment="1">
      <alignment horizontal="center" vertical="center"/>
    </xf>
    <xf numFmtId="49" fontId="53" fillId="0" borderId="69" xfId="9" applyFont="1" applyBorder="1" applyAlignment="1" applyProtection="1">
      <alignment vertical="center"/>
    </xf>
    <xf numFmtId="49" fontId="53" fillId="0" borderId="68" xfId="9" applyFont="1" applyBorder="1" applyAlignment="1">
      <alignment vertical="center" wrapText="1"/>
    </xf>
    <xf numFmtId="49" fontId="53" fillId="0" borderId="68" xfId="9" applyFont="1" applyBorder="1" applyAlignment="1">
      <alignment horizontal="center" vertical="center" wrapText="1"/>
    </xf>
    <xf numFmtId="172" fontId="53" fillId="3" borderId="68" xfId="9" applyNumberFormat="1" applyFont="1" applyFill="1" applyBorder="1" applyAlignment="1" applyProtection="1">
      <alignment horizontal="right" vertical="center"/>
    </xf>
    <xf numFmtId="172" fontId="53" fillId="2" borderId="68" xfId="9" applyNumberFormat="1" applyFont="1" applyFill="1" applyBorder="1" applyAlignment="1" applyProtection="1">
      <alignment horizontal="right" vertical="center"/>
      <protection locked="0"/>
    </xf>
    <xf numFmtId="172" fontId="53" fillId="2" borderId="68" xfId="6" applyNumberFormat="1" applyFont="1" applyFill="1" applyBorder="1" applyAlignment="1" applyProtection="1">
      <alignment horizontal="right" vertical="center"/>
      <protection locked="0"/>
    </xf>
    <xf numFmtId="172" fontId="53" fillId="2" borderId="68" xfId="11" applyNumberFormat="1" applyFont="1" applyFill="1" applyBorder="1" applyAlignment="1" applyProtection="1">
      <alignment horizontal="right" vertical="center"/>
      <protection locked="0"/>
    </xf>
    <xf numFmtId="0" fontId="53" fillId="0" borderId="69" xfId="6" applyFont="1" applyFill="1" applyBorder="1" applyAlignment="1" applyProtection="1">
      <alignment vertical="center"/>
    </xf>
    <xf numFmtId="0" fontId="53" fillId="0" borderId="0" xfId="6" applyFont="1" applyFill="1" applyBorder="1" applyAlignment="1" applyProtection="1">
      <alignment vertical="center"/>
    </xf>
    <xf numFmtId="172" fontId="53" fillId="2" borderId="68" xfId="6" applyNumberFormat="1" applyFont="1" applyFill="1" applyBorder="1" applyAlignment="1" applyProtection="1">
      <alignment horizontal="right" vertical="center" wrapText="1"/>
      <protection locked="0"/>
    </xf>
    <xf numFmtId="0" fontId="53" fillId="0" borderId="67" xfId="6" applyFont="1" applyFill="1" applyBorder="1" applyAlignment="1" applyProtection="1">
      <alignment horizontal="center" vertical="center" wrapText="1"/>
    </xf>
    <xf numFmtId="0" fontId="53" fillId="0" borderId="0" xfId="6" applyFont="1" applyFill="1" applyBorder="1" applyAlignment="1" applyProtection="1">
      <alignment horizontal="center" vertical="center" wrapText="1"/>
    </xf>
    <xf numFmtId="0" fontId="56" fillId="0" borderId="0" xfId="6" applyFont="1" applyProtection="1"/>
    <xf numFmtId="0" fontId="57" fillId="0" borderId="0" xfId="6" applyFont="1" applyProtection="1"/>
    <xf numFmtId="0" fontId="57" fillId="0" borderId="0" xfId="6" applyFont="1" applyAlignment="1" applyProtection="1">
      <alignment horizontal="left" indent="3"/>
    </xf>
    <xf numFmtId="0" fontId="57" fillId="0" borderId="70" xfId="6" applyNumberFormat="1" applyFont="1" applyBorder="1" applyAlignment="1" applyProtection="1">
      <alignment horizontal="center" vertical="center"/>
    </xf>
    <xf numFmtId="0" fontId="57" fillId="0" borderId="70" xfId="6" applyFont="1" applyBorder="1" applyAlignment="1" applyProtection="1">
      <alignment horizontal="center" vertical="center" wrapText="1"/>
    </xf>
    <xf numFmtId="0" fontId="57" fillId="0" borderId="70" xfId="6" applyFont="1" applyBorder="1" applyAlignment="1" applyProtection="1">
      <alignment horizontal="center" vertical="center"/>
    </xf>
    <xf numFmtId="0" fontId="57" fillId="0" borderId="0" xfId="6" applyFont="1" applyBorder="1" applyAlignment="1" applyProtection="1">
      <alignment horizontal="center" vertical="center"/>
    </xf>
    <xf numFmtId="0" fontId="57" fillId="0" borderId="0" xfId="6" applyFont="1" applyBorder="1" applyAlignment="1" applyProtection="1">
      <alignment horizontal="center" vertical="center" wrapText="1"/>
    </xf>
    <xf numFmtId="0" fontId="57" fillId="0" borderId="0" xfId="6" applyFont="1" applyBorder="1" applyProtection="1"/>
    <xf numFmtId="0" fontId="57" fillId="0" borderId="0" xfId="6" applyFont="1" applyAlignment="1" applyProtection="1">
      <alignment horizontal="center" vertical="center"/>
    </xf>
    <xf numFmtId="0" fontId="57" fillId="0" borderId="0" xfId="6" applyFont="1" applyBorder="1" applyAlignment="1" applyProtection="1">
      <alignment horizontal="center" vertical="center"/>
    </xf>
    <xf numFmtId="0" fontId="57" fillId="0" borderId="70" xfId="6" applyFont="1" applyBorder="1" applyProtection="1"/>
    <xf numFmtId="0" fontId="57" fillId="0" borderId="0" xfId="6" applyFont="1" applyAlignment="1" applyProtection="1">
      <alignment horizontal="center" vertical="center"/>
    </xf>
    <xf numFmtId="0" fontId="57" fillId="0" borderId="0" xfId="6" applyFont="1" applyAlignment="1" applyProtection="1">
      <alignment horizontal="left" vertical="center"/>
    </xf>
    <xf numFmtId="0" fontId="57" fillId="0" borderId="71" xfId="6" applyFont="1" applyBorder="1" applyAlignment="1" applyProtection="1">
      <alignment horizontal="center" vertical="center"/>
    </xf>
    <xf numFmtId="0" fontId="57" fillId="0" borderId="0" xfId="6" applyFont="1" applyAlignment="1" applyProtection="1">
      <alignment vertical="center"/>
    </xf>
  </cellXfs>
  <cellStyles count="12">
    <cellStyle name="Заголовок" xfId="1"/>
    <cellStyle name="ЗаголовокСтолбца" xfId="2"/>
    <cellStyle name="Значение" xfId="3"/>
    <cellStyle name="Обычный" xfId="0" builtinId="0"/>
    <cellStyle name="Обычный 10" xfId="9"/>
    <cellStyle name="Обычный_Полезный отпуск электроэнергии и мощности, реализуемой по нерегулируемым ценам" xfId="7"/>
    <cellStyle name="Обычный_Полезный отпуск электроэнергии и мощности, реализуемой по регулируемым ценам" xfId="6"/>
    <cellStyle name="Обычный_Продажа" xfId="11"/>
    <cellStyle name="Обычный_Сведения об отпуске (передаче) электроэнергии потребителям распределительными сетевыми организациями" xfId="10"/>
    <cellStyle name="Обычный_Шаблон по источникам для Модуля Реестр (2)" xfId="8"/>
    <cellStyle name="Финансовый" xfId="4" builtinId="3"/>
    <cellStyle name="Формула"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uznetsovaNN/AppData/Local/Microsoft/Windows/Temporary%20Internet%20Files/Content.Outlook/5RDHAA20/&#1060;&#1086;&#1088;&#1084;&#1072;%2046%20&#1069;&#1069;/&#1060;&#1086;&#1088;&#1084;&#1072;%2046%20&#1069;&#1069;/&#1044;&#1083;&#1103;%20&#1088;&#1072;&#1089;&#1095;&#1105;&#1090;&#1072;%20&#1090;&#1072;&#1088;&#1080;&#1092;&#1086;&#1074;/TSET.NET.2009.OR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uznetsovaNN/AppData/Local/Microsoft/Windows/Temporary%20Internet%20Files/Content.Outlook/5RDHAA20/&#1060;&#1086;&#1088;&#1084;&#1072;%2046%20&#1069;&#1069;/Documents%20and%20Settings/KuznetsovaNN/Application%20Data/Microsoft/Excel/&#1044;&#1083;&#1103;%20&#1088;&#1072;&#1089;&#1095;&#1105;&#1090;&#1072;%20&#1090;&#1072;&#1088;&#1080;&#1092;&#1086;&#1074;/TSET.NET.2009.OR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45;&#1048;&#1040;&#1057;%20&#1060;&#1057;&#1058;/46EP.ST(v2.3)%20&#1055;&#1040;&#1054;%20&#1057;&#1058;&#1047;%20&#1043;&#1054;&#1044;&#1054;&#1042;&#1054;&#1049;%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
      <sheetName val="Справочники"/>
      <sheetName val="Инструкция"/>
      <sheetName val="3"/>
      <sheetName val="4"/>
      <sheetName val="5"/>
      <sheetName val="свод"/>
      <sheetName val="Инвестиции"/>
      <sheetName val="16"/>
      <sheetName val="17"/>
      <sheetName val="17.1"/>
      <sheetName val="24"/>
      <sheetName val="25"/>
      <sheetName val="P2.1"/>
      <sheetName val="P2.2"/>
      <sheetName val="перекрестка"/>
      <sheetName val="Ф-1 (для АО-энерго)"/>
      <sheetName val="Ф-2 (для АО-энерго)"/>
      <sheetName val="TEH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
      <sheetName val="Справочники"/>
      <sheetName val="Инструкция"/>
      <sheetName val="3"/>
      <sheetName val="4"/>
      <sheetName val="5"/>
      <sheetName val="свод"/>
      <sheetName val="Инвестиции"/>
      <sheetName val="16"/>
      <sheetName val="17"/>
      <sheetName val="17.1"/>
      <sheetName val="24"/>
      <sheetName val="25"/>
      <sheetName val="P2.1"/>
      <sheetName val="P2.2"/>
      <sheetName val="перекрестка"/>
      <sheetName val="Ф-1 (для АО-энерго)"/>
      <sheetName val="Ф-2 (для АО-энерго)"/>
      <sheetName val="TEH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Prov"/>
      <sheetName val="mod_01"/>
      <sheetName val="Инструкция"/>
      <sheetName val="Лог обновления"/>
      <sheetName val="Титульный"/>
      <sheetName val="Отпуск ЭЭ сет организациями"/>
      <sheetName val="Комментарии"/>
      <sheetName val="Проверка"/>
      <sheetName val="Statistic"/>
      <sheetName val="TEHSHEET"/>
      <sheetName val="et_union"/>
      <sheetName val="AllSheetsInThisWorkbook"/>
      <sheetName val="mod_11"/>
      <sheetName val="modComm"/>
      <sheetName val="modButton"/>
      <sheetName val="modInstruction"/>
      <sheetName val="modHTTP"/>
      <sheetName val="REESTR_ORG"/>
      <sheetName val="REESTR_MO"/>
      <sheetName val="modfrmRegion"/>
      <sheetName val="modfrmReestr"/>
      <sheetName val="modfrmCheckUpdates"/>
      <sheetName val="modReestr"/>
      <sheetName val="modUpdTemplMain"/>
      <sheetName val="modDoubleClick"/>
      <sheetName val="modHyperlink"/>
      <sheetName val="modfrmDateChoose"/>
    </sheetNames>
    <sheetDataSet>
      <sheetData sheetId="0" refreshError="1"/>
      <sheetData sheetId="1" refreshError="1"/>
      <sheetData sheetId="2" refreshError="1"/>
      <sheetData sheetId="3" refreshError="1"/>
      <sheetData sheetId="4">
        <row r="18">
          <cell r="G18" t="str">
            <v>Публичное акционерное общество "Северский трубный завод", г. Полевской</v>
          </cell>
        </row>
        <row r="34">
          <cell r="G34" t="str">
            <v>Карманов Олег Борисович</v>
          </cell>
        </row>
        <row r="42">
          <cell r="G42" t="str">
            <v>Кузнецова Нина Николаевна</v>
          </cell>
        </row>
        <row r="43">
          <cell r="G43" t="str">
            <v>начальник бюро договоров</v>
          </cell>
        </row>
        <row r="44">
          <cell r="G44" t="str">
            <v>(34350) 3-59-66</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0"/>
  <sheetViews>
    <sheetView workbookViewId="0"/>
  </sheetViews>
  <sheetFormatPr defaultColWidth="8.88671875" defaultRowHeight="13.2" x14ac:dyDescent="0.25"/>
  <cols>
    <col min="1" max="1" width="143.6640625" style="232" customWidth="1"/>
    <col min="2" max="16384" width="8.88671875" style="232"/>
  </cols>
  <sheetData>
    <row r="1" spans="1:9" ht="17.399999999999999" x14ac:dyDescent="0.25">
      <c r="A1" s="230" t="s">
        <v>120</v>
      </c>
      <c r="B1" s="231"/>
      <c r="C1" s="231"/>
      <c r="D1" s="231"/>
      <c r="E1" s="231"/>
      <c r="F1" s="231"/>
      <c r="G1" s="231"/>
      <c r="H1" s="231"/>
    </row>
    <row r="2" spans="1:9" ht="17.399999999999999" x14ac:dyDescent="0.25">
      <c r="A2" s="230" t="s">
        <v>121</v>
      </c>
      <c r="B2" s="231"/>
      <c r="C2" s="231"/>
      <c r="D2" s="231"/>
      <c r="E2" s="231"/>
      <c r="F2" s="231"/>
      <c r="G2" s="231"/>
      <c r="H2" s="233"/>
    </row>
    <row r="3" spans="1:9" ht="17.399999999999999" x14ac:dyDescent="0.25">
      <c r="A3" s="230" t="s">
        <v>265</v>
      </c>
      <c r="B3" s="231"/>
      <c r="C3" s="231"/>
      <c r="D3" s="231"/>
      <c r="E3" s="231"/>
      <c r="F3" s="231"/>
      <c r="G3" s="231"/>
      <c r="H3" s="233"/>
    </row>
    <row r="4" spans="1:9" ht="17.399999999999999" x14ac:dyDescent="0.25">
      <c r="A4" s="230" t="s">
        <v>289</v>
      </c>
      <c r="B4" s="231"/>
      <c r="C4" s="231"/>
      <c r="D4" s="231"/>
      <c r="E4" s="231"/>
      <c r="F4" s="231"/>
      <c r="G4" s="231"/>
      <c r="H4" s="231"/>
    </row>
    <row r="6" spans="1:9" ht="37.5" customHeight="1" x14ac:dyDescent="0.25">
      <c r="A6" s="234" t="s">
        <v>266</v>
      </c>
      <c r="B6" s="235"/>
      <c r="C6" s="235"/>
      <c r="D6" s="235"/>
      <c r="E6" s="235"/>
      <c r="F6" s="235"/>
      <c r="G6" s="235"/>
      <c r="H6" s="235"/>
      <c r="I6" s="235"/>
    </row>
    <row r="7" spans="1:9" ht="21.75" customHeight="1" x14ac:dyDescent="0.25">
      <c r="A7" s="296" t="s">
        <v>384</v>
      </c>
      <c r="B7" s="235"/>
      <c r="C7" s="235"/>
      <c r="D7" s="235"/>
      <c r="E7" s="235"/>
      <c r="F7" s="235"/>
      <c r="G7" s="235"/>
      <c r="H7" s="235"/>
      <c r="I7" s="235"/>
    </row>
    <row r="8" spans="1:9" ht="11.25" customHeight="1" x14ac:dyDescent="0.25">
      <c r="A8" s="297"/>
      <c r="B8" s="235"/>
      <c r="C8" s="235"/>
      <c r="D8" s="235"/>
      <c r="E8" s="235"/>
      <c r="F8" s="235"/>
      <c r="G8" s="235"/>
      <c r="H8" s="235"/>
      <c r="I8" s="235"/>
    </row>
    <row r="9" spans="1:9" ht="15.75" customHeight="1" x14ac:dyDescent="0.25">
      <c r="A9" s="298" t="s">
        <v>122</v>
      </c>
      <c r="B9" s="235"/>
      <c r="C9" s="235"/>
      <c r="D9" s="235"/>
      <c r="E9" s="235"/>
      <c r="F9" s="235"/>
      <c r="G9" s="235"/>
      <c r="H9" s="235"/>
      <c r="I9" s="235"/>
    </row>
    <row r="10" spans="1:9" ht="16.5" customHeight="1" x14ac:dyDescent="0.25">
      <c r="A10" s="299" t="s">
        <v>243</v>
      </c>
      <c r="B10" s="235"/>
      <c r="C10" s="235"/>
      <c r="D10" s="235"/>
      <c r="E10" s="235"/>
      <c r="F10" s="235"/>
      <c r="G10" s="235"/>
      <c r="H10" s="235"/>
      <c r="I10" s="235"/>
    </row>
    <row r="11" spans="1:9" ht="18.75" customHeight="1" x14ac:dyDescent="0.25">
      <c r="A11" s="299" t="s">
        <v>385</v>
      </c>
      <c r="B11" s="235"/>
      <c r="C11" s="235"/>
      <c r="D11" s="235"/>
      <c r="E11" s="235"/>
      <c r="F11" s="235"/>
      <c r="G11" s="235"/>
      <c r="H11" s="235"/>
      <c r="I11" s="235"/>
    </row>
    <row r="12" spans="1:9" ht="8.25" customHeight="1" x14ac:dyDescent="0.25">
      <c r="A12" s="299"/>
      <c r="B12" s="235"/>
      <c r="C12" s="235"/>
      <c r="D12" s="235"/>
      <c r="E12" s="235"/>
      <c r="F12" s="235"/>
      <c r="G12" s="235"/>
      <c r="H12" s="235"/>
      <c r="I12" s="235"/>
    </row>
    <row r="13" spans="1:9" ht="12" customHeight="1" x14ac:dyDescent="0.25">
      <c r="A13" s="299" t="s">
        <v>244</v>
      </c>
      <c r="B13" s="235"/>
      <c r="C13" s="235"/>
      <c r="D13" s="235"/>
      <c r="E13" s="235"/>
      <c r="F13" s="235"/>
      <c r="G13" s="235"/>
      <c r="H13" s="235"/>
      <c r="I13" s="235"/>
    </row>
    <row r="14" spans="1:9" ht="15.75" customHeight="1" x14ac:dyDescent="0.25">
      <c r="A14" s="298" t="s">
        <v>123</v>
      </c>
      <c r="B14" s="235"/>
      <c r="C14" s="235"/>
      <c r="D14" s="235"/>
      <c r="E14" s="235"/>
      <c r="F14" s="235"/>
      <c r="G14" s="235"/>
      <c r="H14" s="235"/>
      <c r="I14" s="235"/>
    </row>
    <row r="15" spans="1:9" ht="12.75" customHeight="1" x14ac:dyDescent="0.25">
      <c r="A15" s="235"/>
      <c r="B15" s="235"/>
      <c r="C15" s="235"/>
      <c r="D15" s="235"/>
      <c r="E15" s="235"/>
      <c r="F15" s="235"/>
      <c r="G15" s="235"/>
      <c r="H15" s="235"/>
      <c r="I15" s="235"/>
    </row>
    <row r="16" spans="1:9" ht="20.25" customHeight="1" x14ac:dyDescent="0.25">
      <c r="A16" s="236" t="s">
        <v>290</v>
      </c>
      <c r="B16" s="235"/>
      <c r="C16" s="235"/>
      <c r="D16" s="235"/>
      <c r="E16" s="235"/>
      <c r="F16" s="235"/>
      <c r="G16" s="235"/>
      <c r="H16" s="235"/>
      <c r="I16" s="235"/>
    </row>
    <row r="17" spans="1:9" ht="12" customHeight="1" x14ac:dyDescent="0.25">
      <c r="A17" s="235"/>
      <c r="B17" s="235"/>
      <c r="C17" s="235"/>
      <c r="D17" s="235"/>
      <c r="E17" s="235"/>
      <c r="F17" s="235"/>
      <c r="G17" s="235"/>
      <c r="H17" s="235"/>
      <c r="I17" s="235"/>
    </row>
    <row r="18" spans="1:9" ht="28.5" customHeight="1" x14ac:dyDescent="0.25">
      <c r="A18" s="236" t="s">
        <v>292</v>
      </c>
      <c r="B18" s="235"/>
      <c r="C18" s="235"/>
      <c r="D18" s="235"/>
      <c r="E18" s="235"/>
      <c r="F18" s="235"/>
      <c r="G18" s="235"/>
      <c r="H18" s="235"/>
      <c r="I18" s="235"/>
    </row>
    <row r="19" spans="1:9" ht="34.5" customHeight="1" x14ac:dyDescent="0.25">
      <c r="A19" s="236" t="s">
        <v>293</v>
      </c>
      <c r="B19" s="235"/>
      <c r="C19" s="235"/>
      <c r="D19" s="235"/>
      <c r="E19" s="235"/>
      <c r="F19" s="235"/>
      <c r="G19" s="235"/>
      <c r="H19" s="235"/>
      <c r="I19" s="235"/>
    </row>
    <row r="20" spans="1:9" ht="17.25" customHeight="1" x14ac:dyDescent="0.25">
      <c r="A20" s="235" t="s">
        <v>291</v>
      </c>
      <c r="B20" s="235"/>
      <c r="C20" s="235"/>
      <c r="D20" s="235"/>
      <c r="E20" s="235"/>
      <c r="F20" s="235"/>
      <c r="G20" s="235"/>
      <c r="H20" s="235"/>
      <c r="I20" s="235"/>
    </row>
    <row r="21" spans="1:9" ht="7.5" customHeight="1" x14ac:dyDescent="0.25">
      <c r="A21" s="235"/>
      <c r="B21" s="235"/>
      <c r="C21" s="235"/>
      <c r="D21" s="235"/>
      <c r="E21" s="235"/>
      <c r="F21" s="235"/>
      <c r="G21" s="235"/>
      <c r="H21" s="235"/>
      <c r="I21" s="235"/>
    </row>
    <row r="22" spans="1:9" ht="52.5" customHeight="1" x14ac:dyDescent="0.25">
      <c r="A22" s="236" t="s">
        <v>303</v>
      </c>
      <c r="B22" s="235"/>
      <c r="C22" s="235"/>
      <c r="D22" s="235"/>
      <c r="E22" s="235"/>
      <c r="F22" s="235"/>
      <c r="G22" s="235"/>
      <c r="H22" s="235"/>
      <c r="I22" s="235"/>
    </row>
    <row r="23" spans="1:9" ht="28.5" customHeight="1" x14ac:dyDescent="0.25">
      <c r="A23" s="296" t="s">
        <v>386</v>
      </c>
      <c r="B23" s="235"/>
      <c r="C23" s="235"/>
      <c r="D23" s="235"/>
      <c r="E23" s="235"/>
      <c r="F23" s="235"/>
      <c r="G23" s="235"/>
      <c r="H23" s="235"/>
      <c r="I23" s="235"/>
    </row>
    <row r="24" spans="1:9" x14ac:dyDescent="0.25">
      <c r="A24" s="297"/>
      <c r="B24" s="235"/>
      <c r="C24" s="235"/>
      <c r="D24" s="235"/>
      <c r="E24" s="235"/>
      <c r="F24" s="235"/>
      <c r="G24" s="235"/>
      <c r="H24" s="235"/>
      <c r="I24" s="235"/>
    </row>
    <row r="25" spans="1:9" x14ac:dyDescent="0.25">
      <c r="A25" s="298" t="s">
        <v>122</v>
      </c>
      <c r="B25" s="235"/>
      <c r="C25" s="235"/>
      <c r="D25" s="235"/>
      <c r="E25" s="235"/>
      <c r="F25" s="235"/>
      <c r="G25" s="235"/>
      <c r="H25" s="235"/>
      <c r="I25" s="235"/>
    </row>
    <row r="26" spans="1:9" x14ac:dyDescent="0.25">
      <c r="A26" s="299" t="s">
        <v>387</v>
      </c>
      <c r="B26" s="235"/>
      <c r="C26" s="235"/>
      <c r="D26" s="235"/>
      <c r="E26" s="235"/>
      <c r="F26" s="235"/>
      <c r="G26" s="235"/>
      <c r="H26" s="235"/>
      <c r="I26" s="235"/>
    </row>
    <row r="27" spans="1:9" x14ac:dyDescent="0.25">
      <c r="A27" s="299" t="s">
        <v>388</v>
      </c>
      <c r="B27" s="235"/>
      <c r="C27" s="235"/>
      <c r="D27" s="235"/>
      <c r="E27" s="235"/>
      <c r="F27" s="235"/>
      <c r="G27" s="235"/>
      <c r="H27" s="235"/>
      <c r="I27" s="235"/>
    </row>
    <row r="28" spans="1:9" s="238" customFormat="1" x14ac:dyDescent="0.25">
      <c r="A28" s="299"/>
      <c r="B28" s="237"/>
      <c r="C28" s="237"/>
      <c r="D28" s="237"/>
      <c r="E28" s="237"/>
      <c r="F28" s="237"/>
      <c r="G28" s="237"/>
      <c r="H28" s="237"/>
      <c r="I28" s="237"/>
    </row>
    <row r="29" spans="1:9" s="238" customFormat="1" x14ac:dyDescent="0.25">
      <c r="A29" s="299" t="s">
        <v>389</v>
      </c>
      <c r="B29" s="237"/>
      <c r="C29" s="237"/>
      <c r="D29" s="237"/>
      <c r="E29" s="237"/>
      <c r="F29" s="237"/>
      <c r="G29" s="237"/>
      <c r="H29" s="237"/>
      <c r="I29" s="237"/>
    </row>
    <row r="30" spans="1:9" ht="13.5" customHeight="1" x14ac:dyDescent="0.25">
      <c r="A30" s="298" t="s">
        <v>123</v>
      </c>
      <c r="B30" s="235"/>
      <c r="C30" s="235"/>
      <c r="D30" s="235"/>
      <c r="E30" s="235"/>
      <c r="F30" s="235"/>
      <c r="G30" s="235"/>
      <c r="H30" s="235"/>
      <c r="I30" s="235"/>
    </row>
    <row r="31" spans="1:9" x14ac:dyDescent="0.25">
      <c r="A31" s="235"/>
      <c r="B31" s="235"/>
      <c r="C31" s="235"/>
      <c r="D31" s="235"/>
      <c r="E31" s="235"/>
      <c r="F31" s="235"/>
      <c r="G31" s="235"/>
      <c r="H31" s="235"/>
      <c r="I31" s="235"/>
    </row>
    <row r="32" spans="1:9" ht="24" customHeight="1" x14ac:dyDescent="0.25">
      <c r="A32" s="236" t="s">
        <v>267</v>
      </c>
      <c r="B32" s="235"/>
      <c r="C32" s="235"/>
      <c r="D32" s="235"/>
      <c r="E32" s="235"/>
      <c r="F32" s="235"/>
      <c r="G32" s="235"/>
      <c r="H32" s="235"/>
      <c r="I32" s="235"/>
    </row>
    <row r="33" spans="1:9" x14ac:dyDescent="0.25">
      <c r="A33" s="235"/>
      <c r="B33" s="235"/>
      <c r="C33" s="235"/>
      <c r="D33" s="235"/>
      <c r="E33" s="235"/>
      <c r="F33" s="235"/>
      <c r="G33" s="235"/>
      <c r="H33" s="235"/>
      <c r="I33" s="235"/>
    </row>
    <row r="34" spans="1:9" ht="28.95" customHeight="1" x14ac:dyDescent="0.25">
      <c r="A34" s="236" t="s">
        <v>288</v>
      </c>
      <c r="B34" s="235"/>
      <c r="C34" s="235"/>
      <c r="D34" s="235"/>
      <c r="E34" s="235"/>
      <c r="F34" s="235"/>
      <c r="G34" s="235"/>
      <c r="H34" s="235"/>
      <c r="I34" s="235"/>
    </row>
    <row r="35" spans="1:9" x14ac:dyDescent="0.25">
      <c r="A35" s="235"/>
      <c r="B35" s="235"/>
      <c r="C35" s="235"/>
      <c r="D35" s="235"/>
      <c r="E35" s="235"/>
      <c r="F35" s="235"/>
      <c r="G35" s="235"/>
      <c r="H35" s="235"/>
      <c r="I35" s="235"/>
    </row>
    <row r="36" spans="1:9" x14ac:dyDescent="0.25">
      <c r="A36" s="239" t="s">
        <v>268</v>
      </c>
      <c r="B36" s="235"/>
      <c r="C36" s="235"/>
      <c r="D36" s="235"/>
      <c r="E36" s="235"/>
      <c r="F36" s="235"/>
      <c r="G36" s="235"/>
      <c r="H36" s="235"/>
      <c r="I36" s="235"/>
    </row>
    <row r="37" spans="1:9" x14ac:dyDescent="0.25">
      <c r="A37" s="235"/>
      <c r="B37" s="235"/>
      <c r="C37" s="235"/>
      <c r="D37" s="235"/>
      <c r="E37" s="235"/>
      <c r="F37" s="235"/>
      <c r="G37" s="235"/>
      <c r="H37" s="235"/>
      <c r="I37" s="235"/>
    </row>
    <row r="38" spans="1:9" ht="51" customHeight="1" x14ac:dyDescent="0.25">
      <c r="A38" s="236" t="s">
        <v>218</v>
      </c>
      <c r="B38" s="235"/>
      <c r="C38" s="235"/>
      <c r="D38" s="235"/>
      <c r="E38" s="235"/>
      <c r="F38" s="235"/>
      <c r="G38" s="235"/>
      <c r="H38" s="235"/>
      <c r="I38" s="235"/>
    </row>
    <row r="39" spans="1:9" x14ac:dyDescent="0.25">
      <c r="A39" s="235"/>
      <c r="B39" s="235"/>
      <c r="C39" s="235"/>
      <c r="D39" s="235"/>
      <c r="E39" s="235"/>
      <c r="F39" s="235"/>
      <c r="G39" s="235"/>
      <c r="H39" s="235"/>
      <c r="I39" s="235"/>
    </row>
    <row r="40" spans="1:9" ht="15" x14ac:dyDescent="0.25">
      <c r="A40" s="240" t="s">
        <v>124</v>
      </c>
      <c r="B40" s="235"/>
      <c r="C40" s="235"/>
      <c r="D40" s="235"/>
      <c r="E40" s="235"/>
      <c r="F40" s="235"/>
      <c r="G40" s="235"/>
      <c r="H40" s="235"/>
      <c r="I40" s="235"/>
    </row>
    <row r="41" spans="1:9" x14ac:dyDescent="0.25">
      <c r="A41" s="235"/>
      <c r="B41" s="235"/>
      <c r="C41" s="235"/>
      <c r="D41" s="235"/>
      <c r="E41" s="235"/>
      <c r="F41" s="235"/>
      <c r="G41" s="235"/>
      <c r="H41" s="235"/>
      <c r="I41" s="235"/>
    </row>
    <row r="42" spans="1:9" ht="29.25" customHeight="1" x14ac:dyDescent="0.25">
      <c r="A42" s="296" t="s">
        <v>275</v>
      </c>
      <c r="B42" s="235"/>
      <c r="C42" s="235"/>
      <c r="D42" s="235"/>
      <c r="E42" s="235"/>
      <c r="F42" s="235"/>
      <c r="G42" s="235"/>
      <c r="H42" s="235"/>
      <c r="I42" s="235"/>
    </row>
    <row r="43" spans="1:9" x14ac:dyDescent="0.25">
      <c r="A43" s="299"/>
      <c r="B43" s="235"/>
      <c r="C43" s="235"/>
      <c r="D43" s="235"/>
      <c r="E43" s="235"/>
      <c r="F43" s="235"/>
      <c r="G43" s="235"/>
      <c r="H43" s="235"/>
      <c r="I43" s="235"/>
    </row>
    <row r="44" spans="1:9" ht="15" x14ac:dyDescent="0.25">
      <c r="A44" s="240" t="s">
        <v>125</v>
      </c>
      <c r="B44" s="235"/>
      <c r="C44" s="235"/>
      <c r="D44" s="236"/>
      <c r="E44" s="235"/>
      <c r="F44" s="235"/>
      <c r="G44" s="235"/>
      <c r="H44" s="235"/>
      <c r="I44" s="235"/>
    </row>
    <row r="45" spans="1:9" x14ac:dyDescent="0.25">
      <c r="A45" s="235"/>
      <c r="B45" s="235"/>
      <c r="C45" s="235"/>
      <c r="D45" s="235"/>
      <c r="E45" s="235"/>
      <c r="F45" s="235"/>
      <c r="G45" s="235"/>
      <c r="H45" s="235"/>
      <c r="I45" s="235"/>
    </row>
    <row r="46" spans="1:9" ht="27" customHeight="1" x14ac:dyDescent="0.25">
      <c r="A46" s="236" t="s">
        <v>269</v>
      </c>
      <c r="B46" s="235"/>
      <c r="C46" s="235"/>
      <c r="D46" s="235"/>
      <c r="E46" s="235"/>
      <c r="F46" s="235"/>
      <c r="G46" s="235"/>
      <c r="H46" s="235"/>
      <c r="I46" s="235"/>
    </row>
    <row r="47" spans="1:9" ht="27" customHeight="1" x14ac:dyDescent="0.25">
      <c r="A47" s="236" t="s">
        <v>270</v>
      </c>
      <c r="B47" s="235"/>
      <c r="C47" s="235"/>
      <c r="D47" s="235"/>
      <c r="E47" s="235"/>
      <c r="F47" s="235"/>
      <c r="G47" s="235"/>
      <c r="H47" s="235"/>
      <c r="I47" s="235"/>
    </row>
    <row r="48" spans="1:9" x14ac:dyDescent="0.25">
      <c r="A48" s="235"/>
      <c r="B48" s="235"/>
      <c r="C48" s="235"/>
      <c r="D48" s="235"/>
      <c r="E48" s="235"/>
      <c r="F48" s="235"/>
      <c r="G48" s="235"/>
      <c r="H48" s="235"/>
      <c r="I48" s="235"/>
    </row>
    <row r="49" spans="1:9" ht="15" x14ac:dyDescent="0.25">
      <c r="A49" s="240" t="s">
        <v>126</v>
      </c>
      <c r="B49" s="235"/>
      <c r="C49" s="235"/>
      <c r="D49" s="235"/>
      <c r="E49" s="235"/>
      <c r="F49" s="235"/>
      <c r="G49" s="235"/>
      <c r="H49" s="235"/>
      <c r="I49" s="235"/>
    </row>
    <row r="50" spans="1:9" x14ac:dyDescent="0.25">
      <c r="A50" s="235"/>
      <c r="B50" s="235"/>
      <c r="C50" s="235"/>
      <c r="D50" s="235"/>
      <c r="E50" s="235"/>
      <c r="F50" s="235"/>
      <c r="G50" s="235"/>
      <c r="H50" s="235"/>
      <c r="I50" s="235"/>
    </row>
    <row r="51" spans="1:9" ht="78" customHeight="1" x14ac:dyDescent="0.25">
      <c r="A51" s="296" t="s">
        <v>390</v>
      </c>
      <c r="C51" s="235"/>
      <c r="D51" s="235"/>
      <c r="E51" s="235"/>
      <c r="F51" s="235"/>
      <c r="G51" s="235"/>
      <c r="H51" s="235"/>
      <c r="I51" s="235"/>
    </row>
    <row r="52" spans="1:9" ht="55.5" customHeight="1" x14ac:dyDescent="0.25">
      <c r="A52" s="300" t="s">
        <v>391</v>
      </c>
      <c r="C52" s="235"/>
      <c r="D52" s="235"/>
      <c r="E52" s="235"/>
      <c r="F52" s="235"/>
      <c r="G52" s="235"/>
      <c r="H52" s="235"/>
      <c r="I52" s="235"/>
    </row>
    <row r="53" spans="1:9" ht="15" x14ac:dyDescent="0.25">
      <c r="A53" s="241"/>
      <c r="C53" s="235"/>
      <c r="D53" s="235"/>
      <c r="E53" s="235"/>
      <c r="F53" s="235"/>
      <c r="G53" s="235"/>
      <c r="H53" s="235"/>
      <c r="I53" s="235"/>
    </row>
    <row r="54" spans="1:9" ht="15" x14ac:dyDescent="0.25">
      <c r="A54" s="102" t="s">
        <v>128</v>
      </c>
      <c r="C54" s="235"/>
      <c r="D54" s="235"/>
      <c r="E54" s="235"/>
      <c r="F54" s="235"/>
      <c r="G54" s="235"/>
      <c r="H54" s="235"/>
      <c r="I54" s="235"/>
    </row>
    <row r="55" spans="1:9" ht="15" x14ac:dyDescent="0.25">
      <c r="A55" s="241"/>
    </row>
    <row r="56" spans="1:9" ht="78" customHeight="1" x14ac:dyDescent="0.25">
      <c r="A56" s="101" t="s">
        <v>271</v>
      </c>
    </row>
    <row r="57" spans="1:9" ht="21" customHeight="1" x14ac:dyDescent="0.3">
      <c r="A57" s="242" t="s">
        <v>129</v>
      </c>
    </row>
    <row r="58" spans="1:9" ht="15" x14ac:dyDescent="0.25">
      <c r="A58" s="243"/>
    </row>
    <row r="59" spans="1:9" ht="60.75" customHeight="1" x14ac:dyDescent="0.25">
      <c r="A59" s="244" t="s">
        <v>130</v>
      </c>
    </row>
    <row r="60" spans="1:9" ht="13.8" x14ac:dyDescent="0.25">
      <c r="A60" s="245" t="s">
        <v>131</v>
      </c>
    </row>
    <row r="61" spans="1:9" ht="11.25" customHeight="1" x14ac:dyDescent="0.25">
      <c r="A61" s="245" t="s">
        <v>132</v>
      </c>
    </row>
    <row r="62" spans="1:9" ht="13.8" x14ac:dyDescent="0.25">
      <c r="A62" s="245" t="s">
        <v>133</v>
      </c>
    </row>
    <row r="63" spans="1:9" ht="10.5" customHeight="1" x14ac:dyDescent="0.25">
      <c r="A63" s="245"/>
    </row>
    <row r="64" spans="1:9" ht="18" customHeight="1" x14ac:dyDescent="0.25">
      <c r="A64" s="245" t="s">
        <v>134</v>
      </c>
    </row>
    <row r="65" spans="1:1" ht="13.5" customHeight="1" x14ac:dyDescent="0.25">
      <c r="A65" s="245"/>
    </row>
    <row r="66" spans="1:1" ht="48.75" customHeight="1" x14ac:dyDescent="0.25">
      <c r="A66" s="244" t="s">
        <v>135</v>
      </c>
    </row>
    <row r="67" spans="1:1" ht="31.5" customHeight="1" x14ac:dyDescent="0.25">
      <c r="A67" s="244" t="s">
        <v>136</v>
      </c>
    </row>
    <row r="68" spans="1:1" ht="30" customHeight="1" x14ac:dyDescent="0.25">
      <c r="A68" s="244" t="s">
        <v>137</v>
      </c>
    </row>
    <row r="69" spans="1:1" ht="45.75" customHeight="1" x14ac:dyDescent="0.25">
      <c r="A69" s="244" t="s">
        <v>138</v>
      </c>
    </row>
    <row r="70" spans="1:1" ht="43.5" customHeight="1" x14ac:dyDescent="0.25">
      <c r="A70" s="244" t="s">
        <v>139</v>
      </c>
    </row>
    <row r="71" spans="1:1" ht="32.25" customHeight="1" x14ac:dyDescent="0.25">
      <c r="A71" s="244" t="s">
        <v>140</v>
      </c>
    </row>
    <row r="72" spans="1:1" ht="30" customHeight="1" x14ac:dyDescent="0.25">
      <c r="A72" s="244" t="s">
        <v>141</v>
      </c>
    </row>
    <row r="73" spans="1:1" ht="28.5" customHeight="1" x14ac:dyDescent="0.25">
      <c r="A73" s="244" t="s">
        <v>227</v>
      </c>
    </row>
    <row r="74" spans="1:1" ht="43.5" customHeight="1" x14ac:dyDescent="0.25">
      <c r="A74" s="244" t="s">
        <v>142</v>
      </c>
    </row>
    <row r="75" spans="1:1" ht="24" customHeight="1" x14ac:dyDescent="0.25">
      <c r="A75" s="246" t="s">
        <v>143</v>
      </c>
    </row>
    <row r="76" spans="1:1" ht="29.25" customHeight="1" x14ac:dyDescent="0.25">
      <c r="A76" s="244" t="s">
        <v>144</v>
      </c>
    </row>
    <row r="77" spans="1:1" ht="30" customHeight="1" x14ac:dyDescent="0.25">
      <c r="A77" s="244" t="s">
        <v>145</v>
      </c>
    </row>
    <row r="78" spans="1:1" ht="28.5" customHeight="1" x14ac:dyDescent="0.25">
      <c r="A78" s="244" t="s">
        <v>146</v>
      </c>
    </row>
    <row r="79" spans="1:1" ht="6.75" customHeight="1" x14ac:dyDescent="0.25"/>
    <row r="80" spans="1:1" ht="15.6" x14ac:dyDescent="0.3">
      <c r="A80" s="247" t="s">
        <v>147</v>
      </c>
    </row>
    <row r="81" spans="1:1" ht="7.5" customHeight="1" x14ac:dyDescent="0.25">
      <c r="A81" s="241"/>
    </row>
    <row r="82" spans="1:1" ht="15" x14ac:dyDescent="0.25">
      <c r="A82" s="243" t="s">
        <v>228</v>
      </c>
    </row>
    <row r="83" spans="1:1" ht="9" customHeight="1" x14ac:dyDescent="0.25">
      <c r="A83" s="241"/>
    </row>
    <row r="84" spans="1:1" ht="18" customHeight="1" x14ac:dyDescent="0.3">
      <c r="A84" s="265" t="s">
        <v>272</v>
      </c>
    </row>
    <row r="85" spans="1:1" ht="18" customHeight="1" x14ac:dyDescent="0.3">
      <c r="A85" s="265" t="s">
        <v>273</v>
      </c>
    </row>
    <row r="86" spans="1:1" ht="15.6" x14ac:dyDescent="0.3">
      <c r="A86" s="266" t="s">
        <v>274</v>
      </c>
    </row>
    <row r="87" spans="1:1" ht="15.6" x14ac:dyDescent="0.3">
      <c r="A87" s="247" t="s">
        <v>229</v>
      </c>
    </row>
    <row r="88" spans="1:1" ht="9.75" customHeight="1" x14ac:dyDescent="0.3">
      <c r="A88" s="248"/>
    </row>
    <row r="89" spans="1:1" ht="15" x14ac:dyDescent="0.25">
      <c r="A89" s="243" t="s">
        <v>230</v>
      </c>
    </row>
    <row r="90" spans="1:1" ht="15" x14ac:dyDescent="0.25">
      <c r="A90" s="241"/>
    </row>
    <row r="91" spans="1:1" ht="34.5" customHeight="1" x14ac:dyDescent="0.25">
      <c r="A91" s="249" t="s">
        <v>245</v>
      </c>
    </row>
    <row r="92" spans="1:1" ht="6.75" customHeight="1" x14ac:dyDescent="0.25">
      <c r="A92" s="241"/>
    </row>
    <row r="93" spans="1:1" ht="15" x14ac:dyDescent="0.25">
      <c r="A93" s="241" t="s">
        <v>164</v>
      </c>
    </row>
    <row r="94" spans="1:1" ht="15" x14ac:dyDescent="0.25">
      <c r="A94" s="250" t="s">
        <v>148</v>
      </c>
    </row>
    <row r="95" spans="1:1" ht="15" x14ac:dyDescent="0.25">
      <c r="A95" s="250" t="s">
        <v>149</v>
      </c>
    </row>
    <row r="96" spans="1:1" ht="15" x14ac:dyDescent="0.25">
      <c r="A96" s="250" t="s">
        <v>150</v>
      </c>
    </row>
    <row r="97" spans="1:1" ht="15" x14ac:dyDescent="0.25">
      <c r="A97" s="250" t="s">
        <v>151</v>
      </c>
    </row>
    <row r="98" spans="1:1" ht="15" x14ac:dyDescent="0.25">
      <c r="A98" s="250" t="s">
        <v>152</v>
      </c>
    </row>
    <row r="99" spans="1:1" ht="15" x14ac:dyDescent="0.25">
      <c r="A99" s="250" t="s">
        <v>153</v>
      </c>
    </row>
    <row r="100" spans="1:1" ht="15" x14ac:dyDescent="0.25">
      <c r="A100" s="250" t="s">
        <v>155</v>
      </c>
    </row>
    <row r="101" spans="1:1" ht="15" x14ac:dyDescent="0.25">
      <c r="A101" s="250" t="s">
        <v>154</v>
      </c>
    </row>
    <row r="102" spans="1:1" ht="12.75" customHeight="1" x14ac:dyDescent="0.25">
      <c r="A102" s="355" t="s">
        <v>165</v>
      </c>
    </row>
    <row r="103" spans="1:1" ht="12.75" customHeight="1" x14ac:dyDescent="0.25">
      <c r="A103" s="355"/>
    </row>
    <row r="104" spans="1:1" ht="12.75" customHeight="1" x14ac:dyDescent="0.25">
      <c r="A104" s="355"/>
    </row>
    <row r="105" spans="1:1" ht="12.75" customHeight="1" x14ac:dyDescent="0.25">
      <c r="A105" s="355"/>
    </row>
    <row r="106" spans="1:1" x14ac:dyDescent="0.25">
      <c r="A106" s="355" t="s">
        <v>166</v>
      </c>
    </row>
    <row r="107" spans="1:1" ht="9" customHeight="1" x14ac:dyDescent="0.25">
      <c r="A107" s="355"/>
    </row>
    <row r="108" spans="1:1" ht="29.25" customHeight="1" x14ac:dyDescent="0.25">
      <c r="A108" s="251" t="s">
        <v>167</v>
      </c>
    </row>
    <row r="109" spans="1:1" ht="22.5" customHeight="1" x14ac:dyDescent="0.25">
      <c r="A109" s="250" t="s">
        <v>156</v>
      </c>
    </row>
    <row r="110" spans="1:1" ht="30.75" customHeight="1" x14ac:dyDescent="0.25">
      <c r="A110" s="251" t="s">
        <v>168</v>
      </c>
    </row>
    <row r="111" spans="1:1" ht="27" customHeight="1" x14ac:dyDescent="0.25">
      <c r="A111" s="251" t="s">
        <v>169</v>
      </c>
    </row>
    <row r="112" spans="1:1" ht="50.25" customHeight="1" x14ac:dyDescent="0.25">
      <c r="A112" s="251" t="s">
        <v>170</v>
      </c>
    </row>
    <row r="113" spans="1:1" ht="26.25" customHeight="1" x14ac:dyDescent="0.25">
      <c r="A113" s="251" t="s">
        <v>171</v>
      </c>
    </row>
    <row r="114" spans="1:1" ht="25.5" customHeight="1" x14ac:dyDescent="0.25">
      <c r="A114" s="251" t="s">
        <v>172</v>
      </c>
    </row>
    <row r="115" spans="1:1" ht="19.5" customHeight="1" x14ac:dyDescent="0.25">
      <c r="A115" s="355" t="s">
        <v>175</v>
      </c>
    </row>
    <row r="116" spans="1:1" ht="18.75" customHeight="1" x14ac:dyDescent="0.25">
      <c r="A116" s="355"/>
    </row>
    <row r="117" spans="1:1" hidden="1" x14ac:dyDescent="0.25">
      <c r="A117" s="355"/>
    </row>
    <row r="118" spans="1:1" ht="22.5" customHeight="1" x14ac:dyDescent="0.25">
      <c r="A118" s="251" t="s">
        <v>173</v>
      </c>
    </row>
    <row r="119" spans="1:1" ht="22.5" customHeight="1" x14ac:dyDescent="0.25">
      <c r="A119" s="251" t="s">
        <v>174</v>
      </c>
    </row>
    <row r="120" spans="1:1" ht="33.75" customHeight="1" x14ac:dyDescent="0.25">
      <c r="A120" s="355" t="s">
        <v>176</v>
      </c>
    </row>
    <row r="121" spans="1:1" ht="16.5" customHeight="1" x14ac:dyDescent="0.25">
      <c r="A121" s="355"/>
    </row>
    <row r="122" spans="1:1" ht="8.25" customHeight="1" x14ac:dyDescent="0.25">
      <c r="A122" s="251"/>
    </row>
    <row r="123" spans="1:1" ht="15" x14ac:dyDescent="0.25">
      <c r="A123" s="241" t="s">
        <v>157</v>
      </c>
    </row>
    <row r="124" spans="1:1" ht="15" x14ac:dyDescent="0.25">
      <c r="A124" s="252" t="s">
        <v>158</v>
      </c>
    </row>
    <row r="125" spans="1:1" ht="15" x14ac:dyDescent="0.25">
      <c r="A125" s="252" t="s">
        <v>159</v>
      </c>
    </row>
    <row r="126" spans="1:1" ht="30" customHeight="1" x14ac:dyDescent="0.25">
      <c r="A126" s="253" t="s">
        <v>160</v>
      </c>
    </row>
    <row r="127" spans="1:1" ht="15" x14ac:dyDescent="0.25">
      <c r="A127" s="252" t="s">
        <v>161</v>
      </c>
    </row>
    <row r="128" spans="1:1" ht="15" x14ac:dyDescent="0.25">
      <c r="A128" s="252" t="s">
        <v>162</v>
      </c>
    </row>
    <row r="129" spans="1:1" ht="15" x14ac:dyDescent="0.25">
      <c r="A129" s="252" t="s">
        <v>163</v>
      </c>
    </row>
    <row r="130" spans="1:1" ht="10.5" customHeight="1" x14ac:dyDescent="0.25">
      <c r="A130" s="252"/>
    </row>
    <row r="131" spans="1:1" ht="15" x14ac:dyDescent="0.25">
      <c r="A131" s="252" t="s">
        <v>178</v>
      </c>
    </row>
    <row r="132" spans="1:1" ht="8.25" customHeight="1" x14ac:dyDescent="0.25">
      <c r="A132" s="252"/>
    </row>
    <row r="133" spans="1:1" ht="15" x14ac:dyDescent="0.25">
      <c r="A133" s="254" t="s">
        <v>177</v>
      </c>
    </row>
    <row r="134" spans="1:1" ht="34.5" customHeight="1" x14ac:dyDescent="0.25">
      <c r="A134" s="253" t="s">
        <v>179</v>
      </c>
    </row>
    <row r="135" spans="1:1" ht="30" customHeight="1" x14ac:dyDescent="0.25">
      <c r="A135" s="253" t="s">
        <v>180</v>
      </c>
    </row>
    <row r="136" spans="1:1" ht="30.75" customHeight="1" x14ac:dyDescent="0.25">
      <c r="A136" s="253" t="s">
        <v>181</v>
      </c>
    </row>
    <row r="137" spans="1:1" ht="29.25" customHeight="1" x14ac:dyDescent="0.25">
      <c r="A137" s="253" t="s">
        <v>182</v>
      </c>
    </row>
    <row r="138" spans="1:1" ht="24.75" customHeight="1" x14ac:dyDescent="0.25">
      <c r="A138" s="253" t="s">
        <v>183</v>
      </c>
    </row>
    <row r="139" spans="1:1" ht="29.25" customHeight="1" x14ac:dyDescent="0.25">
      <c r="A139" s="253" t="s">
        <v>184</v>
      </c>
    </row>
    <row r="140" spans="1:1" ht="21.75" customHeight="1" x14ac:dyDescent="0.25">
      <c r="A140" s="253" t="s">
        <v>185</v>
      </c>
    </row>
    <row r="141" spans="1:1" ht="23.25" customHeight="1" x14ac:dyDescent="0.25">
      <c r="A141" s="253" t="s">
        <v>186</v>
      </c>
    </row>
    <row r="142" spans="1:1" ht="10.5" customHeight="1" x14ac:dyDescent="0.25">
      <c r="A142" s="252"/>
    </row>
    <row r="143" spans="1:1" ht="15.6" x14ac:dyDescent="0.3">
      <c r="A143" s="255" t="s">
        <v>187</v>
      </c>
    </row>
    <row r="144" spans="1:1" ht="15" x14ac:dyDescent="0.25">
      <c r="A144" s="256"/>
    </row>
    <row r="145" spans="1:1" ht="47.25" customHeight="1" x14ac:dyDescent="0.25">
      <c r="A145" s="301" t="s">
        <v>239</v>
      </c>
    </row>
    <row r="146" spans="1:1" ht="15" x14ac:dyDescent="0.25">
      <c r="A146" s="301" t="s">
        <v>188</v>
      </c>
    </row>
    <row r="147" spans="1:1" ht="66" customHeight="1" x14ac:dyDescent="0.25">
      <c r="A147" s="301" t="s">
        <v>246</v>
      </c>
    </row>
    <row r="148" spans="1:1" ht="43.5" customHeight="1" x14ac:dyDescent="0.25">
      <c r="A148" s="301" t="s">
        <v>189</v>
      </c>
    </row>
    <row r="149" spans="1:1" ht="15" x14ac:dyDescent="0.25">
      <c r="A149" s="301" t="s">
        <v>127</v>
      </c>
    </row>
    <row r="150" spans="1:1" ht="62.25" customHeight="1" x14ac:dyDescent="0.25">
      <c r="A150" s="301" t="s">
        <v>247</v>
      </c>
    </row>
    <row r="151" spans="1:1" ht="15" x14ac:dyDescent="0.25">
      <c r="A151" s="301"/>
    </row>
    <row r="152" spans="1:1" ht="113.25" customHeight="1" x14ac:dyDescent="0.25">
      <c r="A152" s="301" t="s">
        <v>248</v>
      </c>
    </row>
    <row r="153" spans="1:1" ht="64.5" customHeight="1" x14ac:dyDescent="0.25">
      <c r="A153" s="301" t="s">
        <v>190</v>
      </c>
    </row>
    <row r="154" spans="1:1" ht="15" x14ac:dyDescent="0.25">
      <c r="A154" s="301"/>
    </row>
    <row r="155" spans="1:1" ht="53.25" customHeight="1" x14ac:dyDescent="0.25">
      <c r="A155" s="301" t="s">
        <v>249</v>
      </c>
    </row>
    <row r="156" spans="1:1" ht="15" x14ac:dyDescent="0.25">
      <c r="A156" s="301"/>
    </row>
    <row r="157" spans="1:1" ht="64.5" customHeight="1" x14ac:dyDescent="0.25">
      <c r="A157" s="301" t="s">
        <v>250</v>
      </c>
    </row>
    <row r="158" spans="1:1" ht="15" x14ac:dyDescent="0.25">
      <c r="A158" s="301"/>
    </row>
    <row r="159" spans="1:1" ht="45.75" customHeight="1" x14ac:dyDescent="0.25">
      <c r="A159" s="301" t="s">
        <v>251</v>
      </c>
    </row>
    <row r="160" spans="1:1" ht="15" x14ac:dyDescent="0.25">
      <c r="A160" s="301"/>
    </row>
    <row r="161" spans="1:1" ht="46.5" customHeight="1" x14ac:dyDescent="0.25">
      <c r="A161" s="301" t="s">
        <v>252</v>
      </c>
    </row>
    <row r="162" spans="1:1" ht="15" x14ac:dyDescent="0.25">
      <c r="A162" s="301"/>
    </row>
    <row r="163" spans="1:1" ht="30" x14ac:dyDescent="0.25">
      <c r="A163" s="301" t="s">
        <v>240</v>
      </c>
    </row>
    <row r="164" spans="1:1" ht="15" x14ac:dyDescent="0.25">
      <c r="A164" s="301"/>
    </row>
    <row r="165" spans="1:1" ht="60" x14ac:dyDescent="0.25">
      <c r="A165" s="301" t="s">
        <v>253</v>
      </c>
    </row>
    <row r="166" spans="1:1" ht="15" x14ac:dyDescent="0.25">
      <c r="A166" s="301"/>
    </row>
    <row r="167" spans="1:1" ht="63" customHeight="1" x14ac:dyDescent="0.25">
      <c r="A167" s="301" t="s">
        <v>254</v>
      </c>
    </row>
    <row r="168" spans="1:1" ht="15" x14ac:dyDescent="0.25">
      <c r="A168" s="301"/>
    </row>
    <row r="169" spans="1:1" ht="46.5" customHeight="1" x14ac:dyDescent="0.25">
      <c r="A169" s="301" t="s">
        <v>255</v>
      </c>
    </row>
    <row r="170" spans="1:1" ht="15" x14ac:dyDescent="0.25">
      <c r="A170" s="301" t="s">
        <v>191</v>
      </c>
    </row>
    <row r="171" spans="1:1" ht="15" x14ac:dyDescent="0.25">
      <c r="A171" s="301" t="s">
        <v>192</v>
      </c>
    </row>
    <row r="172" spans="1:1" ht="15" x14ac:dyDescent="0.25">
      <c r="A172" s="301" t="s">
        <v>193</v>
      </c>
    </row>
    <row r="173" spans="1:1" ht="15" x14ac:dyDescent="0.25">
      <c r="A173" s="301" t="s">
        <v>194</v>
      </c>
    </row>
    <row r="174" spans="1:1" ht="15" x14ac:dyDescent="0.25">
      <c r="A174" s="301" t="s">
        <v>195</v>
      </c>
    </row>
    <row r="175" spans="1:1" ht="63.75" customHeight="1" x14ac:dyDescent="0.25">
      <c r="A175" s="301" t="s">
        <v>241</v>
      </c>
    </row>
    <row r="176" spans="1:1" ht="15" x14ac:dyDescent="0.25">
      <c r="A176" s="301"/>
    </row>
    <row r="177" spans="1:1" ht="63" customHeight="1" x14ac:dyDescent="0.25">
      <c r="A177" s="301" t="s">
        <v>256</v>
      </c>
    </row>
    <row r="178" spans="1:1" ht="47.25" customHeight="1" x14ac:dyDescent="0.25">
      <c r="A178" s="301" t="s">
        <v>257</v>
      </c>
    </row>
    <row r="179" spans="1:1" ht="48" customHeight="1" x14ac:dyDescent="0.25">
      <c r="A179" s="301" t="s">
        <v>242</v>
      </c>
    </row>
    <row r="180" spans="1:1" ht="30" x14ac:dyDescent="0.25">
      <c r="A180" s="301" t="s">
        <v>196</v>
      </c>
    </row>
    <row r="181" spans="1:1" ht="30" x14ac:dyDescent="0.25">
      <c r="A181" s="301" t="s">
        <v>197</v>
      </c>
    </row>
    <row r="182" spans="1:1" ht="30" x14ac:dyDescent="0.25">
      <c r="A182" s="301" t="s">
        <v>198</v>
      </c>
    </row>
    <row r="183" spans="1:1" ht="48.75" customHeight="1" x14ac:dyDescent="0.25">
      <c r="A183" s="301" t="s">
        <v>199</v>
      </c>
    </row>
    <row r="184" spans="1:1" ht="47.25" customHeight="1" x14ac:dyDescent="0.25">
      <c r="A184" s="301" t="s">
        <v>200</v>
      </c>
    </row>
    <row r="185" spans="1:1" ht="47.25" customHeight="1" x14ac:dyDescent="0.25">
      <c r="A185" s="301" t="s">
        <v>258</v>
      </c>
    </row>
    <row r="186" spans="1:1" ht="62.25" customHeight="1" x14ac:dyDescent="0.25">
      <c r="A186" s="301" t="s">
        <v>259</v>
      </c>
    </row>
    <row r="187" spans="1:1" ht="30.75" customHeight="1" x14ac:dyDescent="0.25">
      <c r="A187" s="301" t="s">
        <v>260</v>
      </c>
    </row>
    <row r="188" spans="1:1" ht="47.25" customHeight="1" x14ac:dyDescent="0.25">
      <c r="A188" s="301" t="s">
        <v>261</v>
      </c>
    </row>
    <row r="189" spans="1:1" ht="26.25" customHeight="1" x14ac:dyDescent="0.25">
      <c r="A189" s="301" t="s">
        <v>262</v>
      </c>
    </row>
    <row r="190" spans="1:1" ht="15" x14ac:dyDescent="0.25">
      <c r="A190" s="256"/>
    </row>
  </sheetData>
  <mergeCells count="4">
    <mergeCell ref="A120:A121"/>
    <mergeCell ref="A106:A107"/>
    <mergeCell ref="A115:A117"/>
    <mergeCell ref="A102:A10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workbookViewId="0">
      <selection activeCell="F24" sqref="F24"/>
    </sheetView>
  </sheetViews>
  <sheetFormatPr defaultRowHeight="13.2" x14ac:dyDescent="0.25"/>
  <cols>
    <col min="1" max="1" width="34.88671875" customWidth="1"/>
    <col min="2" max="2" width="13.109375" customWidth="1"/>
    <col min="4" max="4" width="6.5546875" customWidth="1"/>
    <col min="5" max="5" width="6.33203125" customWidth="1"/>
    <col min="6" max="6" width="7.44140625" customWidth="1"/>
    <col min="7" max="7" width="5" customWidth="1"/>
    <col min="8" max="8" width="6.5546875" customWidth="1"/>
    <col min="9" max="9" width="4.5546875" customWidth="1"/>
    <col min="10" max="10" width="4.88671875" customWidth="1"/>
    <col min="11" max="11" width="5.109375" customWidth="1"/>
    <col min="12" max="12" width="5.88671875" customWidth="1"/>
    <col min="13" max="13" width="8.109375" customWidth="1"/>
    <col min="14" max="14" width="7.109375" customWidth="1"/>
    <col min="15" max="15" width="6.6640625" customWidth="1"/>
    <col min="16" max="16" width="7.33203125" customWidth="1"/>
    <col min="17" max="17" width="6.33203125" customWidth="1"/>
  </cols>
  <sheetData>
    <row r="1" spans="1:17" ht="15" thickBot="1" x14ac:dyDescent="0.35">
      <c r="A1" s="218"/>
      <c r="B1" s="218"/>
      <c r="C1" s="218"/>
      <c r="D1" s="218"/>
      <c r="E1" s="218"/>
      <c r="F1" s="415" t="s">
        <v>300</v>
      </c>
      <c r="G1" s="415"/>
      <c r="H1" s="415"/>
      <c r="I1" s="415"/>
      <c r="J1" s="415"/>
      <c r="K1" s="415"/>
      <c r="L1" s="415"/>
      <c r="M1" s="415"/>
      <c r="N1" s="415"/>
      <c r="O1" s="415"/>
      <c r="P1" s="415"/>
      <c r="Q1" s="218"/>
    </row>
    <row r="2" spans="1:17" ht="28.5" customHeight="1" thickBot="1" x14ac:dyDescent="0.35">
      <c r="A2" s="269" t="s">
        <v>50</v>
      </c>
      <c r="B2" s="416" t="s">
        <v>51</v>
      </c>
      <c r="C2" s="219"/>
      <c r="D2" s="219"/>
      <c r="E2" s="219"/>
      <c r="F2" s="219"/>
      <c r="G2" s="219"/>
      <c r="H2" s="219"/>
      <c r="I2" s="219"/>
      <c r="J2" s="219"/>
      <c r="K2" s="219"/>
      <c r="L2" s="219"/>
      <c r="M2" s="219"/>
      <c r="N2" s="219"/>
      <c r="O2" s="270"/>
      <c r="P2" s="271"/>
      <c r="Q2" s="409" t="s">
        <v>301</v>
      </c>
    </row>
    <row r="3" spans="1:17" ht="15.75" customHeight="1" thickBot="1" x14ac:dyDescent="0.35">
      <c r="A3" s="272" t="s">
        <v>221</v>
      </c>
      <c r="B3" s="417"/>
      <c r="C3" s="273" t="s">
        <v>302</v>
      </c>
      <c r="D3" s="412" t="s">
        <v>52</v>
      </c>
      <c r="E3" s="413"/>
      <c r="F3" s="413"/>
      <c r="G3" s="413"/>
      <c r="H3" s="413"/>
      <c r="I3" s="413"/>
      <c r="J3" s="413"/>
      <c r="K3" s="413"/>
      <c r="L3" s="413"/>
      <c r="M3" s="413"/>
      <c r="N3" s="413"/>
      <c r="O3" s="414"/>
      <c r="P3" s="220" t="s">
        <v>222</v>
      </c>
      <c r="Q3" s="410"/>
    </row>
    <row r="4" spans="1:17" ht="15" thickBot="1" x14ac:dyDescent="0.35">
      <c r="A4" s="274" t="s">
        <v>53</v>
      </c>
      <c r="B4" s="418"/>
      <c r="C4" s="220"/>
      <c r="D4" s="220" t="s">
        <v>54</v>
      </c>
      <c r="E4" s="220" t="s">
        <v>55</v>
      </c>
      <c r="F4" s="220" t="s">
        <v>46</v>
      </c>
      <c r="G4" s="220" t="s">
        <v>56</v>
      </c>
      <c r="H4" s="220" t="s">
        <v>47</v>
      </c>
      <c r="I4" s="220" t="s">
        <v>48</v>
      </c>
      <c r="J4" s="220" t="s">
        <v>49</v>
      </c>
      <c r="K4" s="220" t="s">
        <v>57</v>
      </c>
      <c r="L4" s="220" t="s">
        <v>58</v>
      </c>
      <c r="M4" s="220" t="s">
        <v>59</v>
      </c>
      <c r="N4" s="220" t="s">
        <v>60</v>
      </c>
      <c r="O4" s="220" t="s">
        <v>61</v>
      </c>
      <c r="P4" s="220" t="s">
        <v>62</v>
      </c>
      <c r="Q4" s="411"/>
    </row>
    <row r="5" spans="1:17" ht="15.75" customHeight="1" thickBot="1" x14ac:dyDescent="0.35">
      <c r="A5" s="275" t="s">
        <v>63</v>
      </c>
      <c r="B5" s="221" t="s">
        <v>64</v>
      </c>
      <c r="C5" s="220" t="s">
        <v>65</v>
      </c>
      <c r="D5" s="222" t="s">
        <v>77</v>
      </c>
      <c r="E5" s="222" t="s">
        <v>77</v>
      </c>
      <c r="F5" s="222" t="s">
        <v>77</v>
      </c>
      <c r="G5" s="222" t="s">
        <v>77</v>
      </c>
      <c r="H5" s="222">
        <v>5</v>
      </c>
      <c r="I5" s="222">
        <v>1</v>
      </c>
      <c r="J5" s="222" t="s">
        <v>77</v>
      </c>
      <c r="K5" s="222" t="s">
        <v>77</v>
      </c>
      <c r="L5" s="222" t="s">
        <v>77</v>
      </c>
      <c r="M5" s="222" t="s">
        <v>77</v>
      </c>
      <c r="N5" s="222" t="s">
        <v>77</v>
      </c>
      <c r="O5" s="222" t="s">
        <v>77</v>
      </c>
      <c r="P5" s="276">
        <v>6</v>
      </c>
      <c r="Q5" s="277"/>
    </row>
    <row r="6" spans="1:17" ht="15.75" customHeight="1" thickBot="1" x14ac:dyDescent="0.35">
      <c r="A6" s="275" t="s">
        <v>67</v>
      </c>
      <c r="B6" s="221" t="s">
        <v>64</v>
      </c>
      <c r="C6" s="220" t="s">
        <v>65</v>
      </c>
      <c r="D6" s="222" t="s">
        <v>77</v>
      </c>
      <c r="E6" s="222" t="s">
        <v>77</v>
      </c>
      <c r="F6" s="222" t="s">
        <v>77</v>
      </c>
      <c r="G6" s="222" t="s">
        <v>77</v>
      </c>
      <c r="H6" s="222" t="s">
        <v>77</v>
      </c>
      <c r="I6" s="222" t="s">
        <v>77</v>
      </c>
      <c r="J6" s="222" t="s">
        <v>77</v>
      </c>
      <c r="K6" s="222" t="s">
        <v>77</v>
      </c>
      <c r="L6" s="222">
        <v>2</v>
      </c>
      <c r="M6" s="222" t="s">
        <v>77</v>
      </c>
      <c r="N6" s="222" t="s">
        <v>77</v>
      </c>
      <c r="O6" s="222" t="s">
        <v>77</v>
      </c>
      <c r="P6" s="276">
        <v>2</v>
      </c>
      <c r="Q6" s="277"/>
    </row>
    <row r="7" spans="1:17" ht="15" customHeight="1" thickBot="1" x14ac:dyDescent="0.35">
      <c r="A7" s="275" t="s">
        <v>68</v>
      </c>
      <c r="B7" s="221" t="s">
        <v>64</v>
      </c>
      <c r="C7" s="220" t="s">
        <v>65</v>
      </c>
      <c r="D7" s="222">
        <v>15</v>
      </c>
      <c r="E7" s="222">
        <v>22</v>
      </c>
      <c r="F7" s="222">
        <v>37</v>
      </c>
      <c r="G7" s="222">
        <v>29</v>
      </c>
      <c r="H7" s="222">
        <v>43</v>
      </c>
      <c r="I7" s="222">
        <v>33</v>
      </c>
      <c r="J7" s="222">
        <v>41</v>
      </c>
      <c r="K7" s="222">
        <v>42</v>
      </c>
      <c r="L7" s="222">
        <v>22</v>
      </c>
      <c r="M7" s="222">
        <v>17</v>
      </c>
      <c r="N7" s="222">
        <v>13</v>
      </c>
      <c r="O7" s="222">
        <v>5</v>
      </c>
      <c r="P7" s="276">
        <v>319</v>
      </c>
      <c r="Q7" s="277"/>
    </row>
    <row r="8" spans="1:17" ht="15" thickBot="1" x14ac:dyDescent="0.35">
      <c r="A8" s="275" t="s">
        <v>69</v>
      </c>
      <c r="B8" s="221" t="s">
        <v>64</v>
      </c>
      <c r="C8" s="220" t="s">
        <v>65</v>
      </c>
      <c r="D8" s="222" t="s">
        <v>77</v>
      </c>
      <c r="E8" s="222" t="s">
        <v>77</v>
      </c>
      <c r="F8" s="222">
        <v>8</v>
      </c>
      <c r="G8" s="222">
        <v>2</v>
      </c>
      <c r="H8" s="222" t="s">
        <v>77</v>
      </c>
      <c r="I8" s="222">
        <v>2</v>
      </c>
      <c r="J8" s="222" t="s">
        <v>77</v>
      </c>
      <c r="K8" s="222" t="s">
        <v>77</v>
      </c>
      <c r="L8" s="222">
        <v>9</v>
      </c>
      <c r="M8" s="222">
        <v>1</v>
      </c>
      <c r="N8" s="222">
        <v>3</v>
      </c>
      <c r="O8" s="222">
        <v>1</v>
      </c>
      <c r="P8" s="276">
        <v>26</v>
      </c>
      <c r="Q8" s="277"/>
    </row>
    <row r="9" spans="1:17" ht="15.75" customHeight="1" thickBot="1" x14ac:dyDescent="0.35">
      <c r="A9" s="275" t="s">
        <v>70</v>
      </c>
      <c r="B9" s="221" t="s">
        <v>64</v>
      </c>
      <c r="C9" s="220" t="s">
        <v>65</v>
      </c>
      <c r="D9" s="222">
        <v>10</v>
      </c>
      <c r="E9" s="222">
        <v>11</v>
      </c>
      <c r="F9" s="222">
        <v>1</v>
      </c>
      <c r="G9" s="222">
        <v>17</v>
      </c>
      <c r="H9" s="222">
        <v>7</v>
      </c>
      <c r="I9" s="222">
        <v>17</v>
      </c>
      <c r="J9" s="222">
        <v>2</v>
      </c>
      <c r="K9" s="222">
        <v>11</v>
      </c>
      <c r="L9" s="222">
        <v>1</v>
      </c>
      <c r="M9" s="222" t="s">
        <v>77</v>
      </c>
      <c r="N9" s="222" t="s">
        <v>77</v>
      </c>
      <c r="O9" s="222">
        <v>1</v>
      </c>
      <c r="P9" s="276">
        <v>78</v>
      </c>
      <c r="Q9" s="277"/>
    </row>
    <row r="10" spans="1:17" ht="14.25" customHeight="1" thickBot="1" x14ac:dyDescent="0.35">
      <c r="A10" s="275" t="s">
        <v>71</v>
      </c>
      <c r="B10" s="221" t="s">
        <v>64</v>
      </c>
      <c r="C10" s="220" t="s">
        <v>65</v>
      </c>
      <c r="D10" s="222" t="s">
        <v>77</v>
      </c>
      <c r="E10" s="222" t="s">
        <v>77</v>
      </c>
      <c r="F10" s="222" t="s">
        <v>77</v>
      </c>
      <c r="G10" s="222" t="s">
        <v>77</v>
      </c>
      <c r="H10" s="222">
        <v>3</v>
      </c>
      <c r="I10" s="222">
        <v>1</v>
      </c>
      <c r="J10" s="222" t="s">
        <v>77</v>
      </c>
      <c r="K10" s="222" t="s">
        <v>77</v>
      </c>
      <c r="L10" s="222" t="s">
        <v>77</v>
      </c>
      <c r="M10" s="222" t="s">
        <v>77</v>
      </c>
      <c r="N10" s="222" t="s">
        <v>77</v>
      </c>
      <c r="O10" s="222" t="s">
        <v>77</v>
      </c>
      <c r="P10" s="276">
        <v>4</v>
      </c>
      <c r="Q10" s="277"/>
    </row>
    <row r="11" spans="1:17" ht="14.25" customHeight="1" thickBot="1" x14ac:dyDescent="0.35">
      <c r="A11" s="275" t="s">
        <v>72</v>
      </c>
      <c r="B11" s="221" t="s">
        <v>64</v>
      </c>
      <c r="C11" s="220" t="s">
        <v>65</v>
      </c>
      <c r="D11" s="222" t="s">
        <v>77</v>
      </c>
      <c r="E11" s="222" t="s">
        <v>77</v>
      </c>
      <c r="F11" s="222" t="s">
        <v>77</v>
      </c>
      <c r="G11" s="222" t="s">
        <v>77</v>
      </c>
      <c r="H11" s="222" t="s">
        <v>77</v>
      </c>
      <c r="I11" s="222" t="s">
        <v>77</v>
      </c>
      <c r="J11" s="222" t="s">
        <v>77</v>
      </c>
      <c r="K11" s="222" t="s">
        <v>77</v>
      </c>
      <c r="L11" s="222">
        <v>2</v>
      </c>
      <c r="M11" s="222" t="s">
        <v>77</v>
      </c>
      <c r="N11" s="222" t="s">
        <v>77</v>
      </c>
      <c r="O11" s="222" t="s">
        <v>77</v>
      </c>
      <c r="P11" s="276">
        <v>2</v>
      </c>
      <c r="Q11" s="277"/>
    </row>
    <row r="12" spans="1:17" ht="13.5" customHeight="1" thickBot="1" x14ac:dyDescent="0.35">
      <c r="A12" s="275" t="s">
        <v>223</v>
      </c>
      <c r="B12" s="221" t="s">
        <v>64</v>
      </c>
      <c r="C12" s="220" t="s">
        <v>65</v>
      </c>
      <c r="D12" s="222">
        <v>10</v>
      </c>
      <c r="E12" s="222">
        <v>4</v>
      </c>
      <c r="F12" s="222">
        <v>21</v>
      </c>
      <c r="G12" s="222">
        <v>24</v>
      </c>
      <c r="H12" s="222">
        <v>15</v>
      </c>
      <c r="I12" s="222">
        <v>23</v>
      </c>
      <c r="J12" s="222">
        <v>12</v>
      </c>
      <c r="K12" s="222">
        <v>18</v>
      </c>
      <c r="L12" s="222">
        <v>18</v>
      </c>
      <c r="M12" s="222">
        <v>7</v>
      </c>
      <c r="N12" s="222">
        <v>15</v>
      </c>
      <c r="O12" s="222">
        <v>3</v>
      </c>
      <c r="P12" s="276">
        <v>170</v>
      </c>
      <c r="Q12" s="277"/>
    </row>
    <row r="13" spans="1:17" ht="15" customHeight="1" thickBot="1" x14ac:dyDescent="0.35">
      <c r="A13" s="275" t="s">
        <v>224</v>
      </c>
      <c r="B13" s="221" t="s">
        <v>64</v>
      </c>
      <c r="C13" s="220" t="s">
        <v>65</v>
      </c>
      <c r="D13" s="222" t="s">
        <v>77</v>
      </c>
      <c r="E13" s="222" t="s">
        <v>77</v>
      </c>
      <c r="F13" s="222" t="s">
        <v>77</v>
      </c>
      <c r="G13" s="222" t="s">
        <v>77</v>
      </c>
      <c r="H13" s="222">
        <v>15</v>
      </c>
      <c r="I13" s="222">
        <v>3</v>
      </c>
      <c r="J13" s="222" t="s">
        <v>77</v>
      </c>
      <c r="K13" s="222" t="s">
        <v>77</v>
      </c>
      <c r="L13" s="222" t="s">
        <v>77</v>
      </c>
      <c r="M13" s="222" t="s">
        <v>77</v>
      </c>
      <c r="N13" s="222" t="s">
        <v>77</v>
      </c>
      <c r="O13" s="222" t="s">
        <v>77</v>
      </c>
      <c r="P13" s="276">
        <v>18</v>
      </c>
      <c r="Q13" s="277"/>
    </row>
    <row r="14" spans="1:17" ht="14.25" customHeight="1" thickBot="1" x14ac:dyDescent="0.35">
      <c r="A14" s="275" t="s">
        <v>225</v>
      </c>
      <c r="B14" s="221" t="s">
        <v>64</v>
      </c>
      <c r="C14" s="220" t="s">
        <v>65</v>
      </c>
      <c r="D14" s="222" t="s">
        <v>77</v>
      </c>
      <c r="E14" s="222" t="s">
        <v>77</v>
      </c>
      <c r="F14" s="222" t="s">
        <v>77</v>
      </c>
      <c r="G14" s="222" t="s">
        <v>77</v>
      </c>
      <c r="H14" s="222" t="s">
        <v>77</v>
      </c>
      <c r="I14" s="222" t="s">
        <v>77</v>
      </c>
      <c r="J14" s="222" t="s">
        <v>77</v>
      </c>
      <c r="K14" s="222" t="s">
        <v>77</v>
      </c>
      <c r="L14" s="222">
        <v>2</v>
      </c>
      <c r="M14" s="222" t="s">
        <v>77</v>
      </c>
      <c r="N14" s="222" t="s">
        <v>77</v>
      </c>
      <c r="O14" s="222" t="s">
        <v>77</v>
      </c>
      <c r="P14" s="276">
        <v>2</v>
      </c>
      <c r="Q14" s="277"/>
    </row>
    <row r="15" spans="1:17" ht="15.75" customHeight="1" thickBot="1" x14ac:dyDescent="0.35">
      <c r="A15" s="275" t="s">
        <v>74</v>
      </c>
      <c r="B15" s="221" t="s">
        <v>64</v>
      </c>
      <c r="C15" s="220" t="s">
        <v>65</v>
      </c>
      <c r="D15" s="222">
        <v>1</v>
      </c>
      <c r="E15" s="222">
        <v>2</v>
      </c>
      <c r="F15" s="222">
        <v>3</v>
      </c>
      <c r="G15" s="222" t="s">
        <v>77</v>
      </c>
      <c r="H15" s="222">
        <v>5</v>
      </c>
      <c r="I15" s="222" t="s">
        <v>77</v>
      </c>
      <c r="J15" s="222">
        <v>6</v>
      </c>
      <c r="K15" s="222">
        <v>6</v>
      </c>
      <c r="L15" s="222">
        <v>12</v>
      </c>
      <c r="M15" s="222">
        <v>9</v>
      </c>
      <c r="N15" s="222">
        <v>11</v>
      </c>
      <c r="O15" s="222" t="s">
        <v>77</v>
      </c>
      <c r="P15" s="276">
        <v>55</v>
      </c>
      <c r="Q15" s="277"/>
    </row>
    <row r="16" spans="1:17" ht="15.75" customHeight="1" thickBot="1" x14ac:dyDescent="0.35">
      <c r="A16" s="275" t="s">
        <v>75</v>
      </c>
      <c r="B16" s="221" t="s">
        <v>64</v>
      </c>
      <c r="C16" s="220" t="s">
        <v>65</v>
      </c>
      <c r="D16" s="222" t="s">
        <v>77</v>
      </c>
      <c r="E16" s="222" t="s">
        <v>77</v>
      </c>
      <c r="F16" s="222" t="s">
        <v>77</v>
      </c>
      <c r="G16" s="222">
        <v>4</v>
      </c>
      <c r="H16" s="222">
        <v>26</v>
      </c>
      <c r="I16" s="222" t="s">
        <v>77</v>
      </c>
      <c r="J16" s="222" t="s">
        <v>77</v>
      </c>
      <c r="K16" s="222" t="s">
        <v>77</v>
      </c>
      <c r="L16" s="222" t="s">
        <v>77</v>
      </c>
      <c r="M16" s="222" t="s">
        <v>77</v>
      </c>
      <c r="N16" s="222" t="s">
        <v>77</v>
      </c>
      <c r="O16" s="222" t="s">
        <v>77</v>
      </c>
      <c r="P16" s="276">
        <v>30</v>
      </c>
      <c r="Q16" s="277"/>
    </row>
    <row r="17" spans="1:17" ht="15" customHeight="1" thickBot="1" x14ac:dyDescent="0.35">
      <c r="A17" s="275" t="s">
        <v>76</v>
      </c>
      <c r="B17" s="221" t="s">
        <v>64</v>
      </c>
      <c r="C17" s="220" t="s">
        <v>65</v>
      </c>
      <c r="D17" s="222">
        <v>7</v>
      </c>
      <c r="E17" s="222">
        <v>16</v>
      </c>
      <c r="F17" s="222">
        <v>45</v>
      </c>
      <c r="G17" s="222">
        <v>77</v>
      </c>
      <c r="H17" s="222">
        <v>53</v>
      </c>
      <c r="I17" s="222">
        <v>6</v>
      </c>
      <c r="J17" s="222">
        <v>27</v>
      </c>
      <c r="K17" s="222">
        <v>14</v>
      </c>
      <c r="L17" s="222">
        <v>13</v>
      </c>
      <c r="M17" s="222">
        <v>3</v>
      </c>
      <c r="N17" s="222">
        <v>6</v>
      </c>
      <c r="O17" s="222">
        <v>8</v>
      </c>
      <c r="P17" s="276">
        <v>275</v>
      </c>
      <c r="Q17" s="277"/>
    </row>
    <row r="18" spans="1:17" ht="15" thickBot="1" x14ac:dyDescent="0.35">
      <c r="A18" s="275"/>
      <c r="B18" s="221"/>
      <c r="C18" s="220"/>
      <c r="D18" s="223"/>
      <c r="E18" s="223"/>
      <c r="F18" s="223"/>
      <c r="G18" s="223"/>
      <c r="H18" s="223"/>
      <c r="I18" s="223"/>
      <c r="J18" s="223"/>
      <c r="K18" s="223"/>
      <c r="L18" s="223"/>
      <c r="M18" s="223"/>
      <c r="N18" s="223"/>
      <c r="O18" s="223"/>
      <c r="P18" s="278"/>
      <c r="Q18" s="277"/>
    </row>
    <row r="19" spans="1:17" ht="14.4" x14ac:dyDescent="0.3">
      <c r="A19" s="218"/>
    </row>
    <row r="20" spans="1:17" x14ac:dyDescent="0.25">
      <c r="A20" t="s">
        <v>201</v>
      </c>
    </row>
    <row r="21" spans="1:17" ht="14.4" x14ac:dyDescent="0.3">
      <c r="A21" s="218"/>
    </row>
  </sheetData>
  <mergeCells count="4">
    <mergeCell ref="Q2:Q4"/>
    <mergeCell ref="D3:O3"/>
    <mergeCell ref="F1:P1"/>
    <mergeCell ref="B2:B4"/>
  </mergeCells>
  <phoneticPr fontId="6" type="noConversion"/>
  <pageMargins left="0.75" right="0.75" top="1" bottom="1" header="0.5" footer="0.5"/>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sqref="A1:H2"/>
    </sheetView>
  </sheetViews>
  <sheetFormatPr defaultRowHeight="13.2" x14ac:dyDescent="0.25"/>
  <cols>
    <col min="1" max="1" width="5.6640625" customWidth="1"/>
    <col min="2" max="2" width="7" customWidth="1"/>
    <col min="3" max="3" width="18.6640625" customWidth="1"/>
    <col min="4" max="4" width="20.88671875" customWidth="1"/>
    <col min="5" max="5" width="18.109375" customWidth="1"/>
    <col min="6" max="6" width="17.44140625" customWidth="1"/>
    <col min="7" max="7" width="25" customWidth="1"/>
    <col min="8" max="8" width="19" customWidth="1"/>
  </cols>
  <sheetData>
    <row r="1" spans="1:8" x14ac:dyDescent="0.25">
      <c r="A1" s="421" t="s">
        <v>296</v>
      </c>
      <c r="B1" s="369"/>
      <c r="C1" s="369"/>
      <c r="D1" s="369"/>
      <c r="E1" s="369"/>
      <c r="F1" s="369"/>
      <c r="G1" s="369"/>
      <c r="H1" s="369"/>
    </row>
    <row r="2" spans="1:8" x14ac:dyDescent="0.25">
      <c r="A2" s="369"/>
      <c r="B2" s="369"/>
      <c r="C2" s="369"/>
      <c r="D2" s="369"/>
      <c r="E2" s="369"/>
      <c r="F2" s="369"/>
      <c r="G2" s="369"/>
      <c r="H2" s="369"/>
    </row>
    <row r="3" spans="1:8" ht="15.6" x14ac:dyDescent="0.3">
      <c r="A3" s="89"/>
    </row>
    <row r="4" spans="1:8" ht="13.8" thickBot="1" x14ac:dyDescent="0.3"/>
    <row r="5" spans="1:8" ht="31.2" x14ac:dyDescent="0.25">
      <c r="A5" s="422" t="s">
        <v>78</v>
      </c>
      <c r="B5" s="424" t="s">
        <v>79</v>
      </c>
      <c r="C5" s="422" t="s">
        <v>80</v>
      </c>
      <c r="D5" s="422" t="s">
        <v>81</v>
      </c>
      <c r="E5" s="422" t="s">
        <v>88</v>
      </c>
      <c r="F5" s="422" t="s">
        <v>82</v>
      </c>
      <c r="G5" s="78" t="s">
        <v>83</v>
      </c>
      <c r="H5" s="422" t="s">
        <v>85</v>
      </c>
    </row>
    <row r="6" spans="1:8" ht="44.25" customHeight="1" thickBot="1" x14ac:dyDescent="0.3">
      <c r="A6" s="423"/>
      <c r="B6" s="425"/>
      <c r="C6" s="423"/>
      <c r="D6" s="423"/>
      <c r="E6" s="423"/>
      <c r="F6" s="423"/>
      <c r="G6" s="105" t="s">
        <v>84</v>
      </c>
      <c r="H6" s="423"/>
    </row>
    <row r="7" spans="1:8" ht="21.75" customHeight="1" x14ac:dyDescent="0.25">
      <c r="A7" s="426"/>
      <c r="B7" s="426"/>
      <c r="C7" s="74"/>
      <c r="D7" s="419" t="s">
        <v>66</v>
      </c>
      <c r="E7" s="419"/>
      <c r="F7" s="419"/>
      <c r="G7" s="419"/>
      <c r="H7" s="419"/>
    </row>
    <row r="8" spans="1:8" ht="13.8" thickBot="1" x14ac:dyDescent="0.3">
      <c r="A8" s="427"/>
      <c r="B8" s="427"/>
      <c r="C8" s="75"/>
      <c r="D8" s="420"/>
      <c r="E8" s="420"/>
      <c r="F8" s="420"/>
      <c r="G8" s="420"/>
      <c r="H8" s="420"/>
    </row>
    <row r="10" spans="1:8" x14ac:dyDescent="0.25">
      <c r="C10" t="s">
        <v>297</v>
      </c>
    </row>
  </sheetData>
  <mergeCells count="15">
    <mergeCell ref="G7:G8"/>
    <mergeCell ref="H7:H8"/>
    <mergeCell ref="A1:H2"/>
    <mergeCell ref="A5:A6"/>
    <mergeCell ref="B5:B6"/>
    <mergeCell ref="C5:C6"/>
    <mergeCell ref="D5:D6"/>
    <mergeCell ref="E5:E6"/>
    <mergeCell ref="F5:F6"/>
    <mergeCell ref="H5:H6"/>
    <mergeCell ref="A7:A8"/>
    <mergeCell ref="B7:B8"/>
    <mergeCell ref="D7:D8"/>
    <mergeCell ref="E7:E8"/>
    <mergeCell ref="F7:F8"/>
  </mergeCell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election activeCell="A12" sqref="A12"/>
    </sheetView>
  </sheetViews>
  <sheetFormatPr defaultRowHeight="13.2" x14ac:dyDescent="0.25"/>
  <cols>
    <col min="1" max="1" width="6.109375" customWidth="1"/>
    <col min="2" max="2" width="28.6640625" customWidth="1"/>
    <col min="3" max="3" width="15" customWidth="1"/>
    <col min="4" max="4" width="20.44140625" customWidth="1"/>
  </cols>
  <sheetData>
    <row r="1" spans="1:4" ht="18" x14ac:dyDescent="0.25">
      <c r="A1" s="428" t="s">
        <v>107</v>
      </c>
      <c r="B1" s="406"/>
      <c r="C1" s="406"/>
      <c r="D1" s="406"/>
    </row>
    <row r="2" spans="1:4" ht="18" x14ac:dyDescent="0.25">
      <c r="A2" s="428" t="s">
        <v>108</v>
      </c>
      <c r="B2" s="406"/>
      <c r="C2" s="406"/>
      <c r="D2" s="406"/>
    </row>
    <row r="3" spans="1:4" ht="18" x14ac:dyDescent="0.25">
      <c r="A3" s="428" t="s">
        <v>238</v>
      </c>
      <c r="B3" s="406"/>
      <c r="C3" s="406"/>
      <c r="D3" s="406"/>
    </row>
    <row r="4" spans="1:4" ht="18" x14ac:dyDescent="0.25">
      <c r="A4" s="428" t="s">
        <v>298</v>
      </c>
      <c r="B4" s="406"/>
      <c r="C4" s="406"/>
      <c r="D4" s="406"/>
    </row>
    <row r="5" spans="1:4" ht="16.2" thickBot="1" x14ac:dyDescent="0.35">
      <c r="A5" s="73"/>
    </row>
    <row r="6" spans="1:4" ht="36.75" customHeight="1" thickBot="1" x14ac:dyDescent="0.3">
      <c r="A6" s="90" t="s">
        <v>78</v>
      </c>
      <c r="B6" s="91" t="s">
        <v>109</v>
      </c>
      <c r="C6" s="91" t="s">
        <v>110</v>
      </c>
      <c r="D6" s="91" t="s">
        <v>111</v>
      </c>
    </row>
    <row r="7" spans="1:4" ht="24" customHeight="1" thickBot="1" x14ac:dyDescent="0.3">
      <c r="A7" s="264" t="s">
        <v>8</v>
      </c>
      <c r="B7" s="267" t="s">
        <v>112</v>
      </c>
      <c r="C7" s="79" t="s">
        <v>113</v>
      </c>
      <c r="D7" s="92"/>
    </row>
    <row r="8" spans="1:4" ht="24" customHeight="1" thickBot="1" x14ac:dyDescent="0.3">
      <c r="A8" s="264" t="s">
        <v>23</v>
      </c>
      <c r="B8" s="267" t="s">
        <v>112</v>
      </c>
      <c r="C8" s="79" t="s">
        <v>202</v>
      </c>
      <c r="D8" s="92" t="s">
        <v>77</v>
      </c>
    </row>
    <row r="9" spans="1:4" ht="23.25" customHeight="1" thickBot="1" x14ac:dyDescent="0.3">
      <c r="A9" s="264" t="s">
        <v>28</v>
      </c>
      <c r="B9" s="267" t="s">
        <v>112</v>
      </c>
      <c r="C9" s="79" t="s">
        <v>226</v>
      </c>
      <c r="D9" s="92" t="s">
        <v>77</v>
      </c>
    </row>
    <row r="10" spans="1:4" ht="25.5" customHeight="1" thickBot="1" x14ac:dyDescent="0.3">
      <c r="A10" s="264" t="s">
        <v>31</v>
      </c>
      <c r="B10" s="267" t="s">
        <v>112</v>
      </c>
      <c r="C10" s="79" t="s">
        <v>276</v>
      </c>
      <c r="D10" s="92" t="s">
        <v>66</v>
      </c>
    </row>
    <row r="11" spans="1:4" ht="27" customHeight="1" thickBot="1" x14ac:dyDescent="0.3">
      <c r="A11" s="264" t="s">
        <v>43</v>
      </c>
      <c r="B11" s="267" t="s">
        <v>112</v>
      </c>
      <c r="C11" s="79" t="s">
        <v>299</v>
      </c>
      <c r="D11" s="79" t="s">
        <v>66</v>
      </c>
    </row>
  </sheetData>
  <mergeCells count="4">
    <mergeCell ref="A1:D1"/>
    <mergeCell ref="A2:D2"/>
    <mergeCell ref="A3:D3"/>
    <mergeCell ref="A4:D4"/>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
  <sheetViews>
    <sheetView workbookViewId="0">
      <selection sqref="A1:K1"/>
    </sheetView>
  </sheetViews>
  <sheetFormatPr defaultRowHeight="13.2" x14ac:dyDescent="0.25"/>
  <cols>
    <col min="1" max="1" width="5.5546875" customWidth="1"/>
    <col min="3" max="3" width="6.6640625" customWidth="1"/>
    <col min="5" max="5" width="6.109375" customWidth="1"/>
    <col min="9" max="9" width="3.33203125" customWidth="1"/>
  </cols>
  <sheetData>
    <row r="1" spans="1:11" ht="57" customHeight="1" x14ac:dyDescent="0.25">
      <c r="A1" s="429" t="s">
        <v>277</v>
      </c>
      <c r="B1" s="429"/>
      <c r="C1" s="429"/>
      <c r="D1" s="429"/>
      <c r="E1" s="429"/>
      <c r="F1" s="429"/>
      <c r="G1" s="429"/>
      <c r="H1" s="429"/>
      <c r="I1" s="429"/>
      <c r="J1" s="429"/>
      <c r="K1" s="429"/>
    </row>
  </sheetData>
  <mergeCells count="1">
    <mergeCell ref="A1:K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2"/>
  <sheetViews>
    <sheetView topLeftCell="C49" workbookViewId="0">
      <selection activeCell="O63" sqref="O63"/>
    </sheetView>
  </sheetViews>
  <sheetFormatPr defaultColWidth="8.109375" defaultRowHeight="11.4" x14ac:dyDescent="0.25"/>
  <cols>
    <col min="1" max="2" width="8.109375" style="445" hidden="1" customWidth="1"/>
    <col min="3" max="3" width="3.6640625" style="445" customWidth="1"/>
    <col min="4" max="4" width="36.33203125" style="445" customWidth="1"/>
    <col min="5" max="5" width="6" style="445" customWidth="1"/>
    <col min="6" max="10" width="14" style="445" customWidth="1"/>
    <col min="11" max="11" width="8.21875" style="445" customWidth="1"/>
    <col min="12" max="35" width="10.44140625" style="445" customWidth="1"/>
    <col min="36" max="256" width="8.109375" style="445"/>
    <col min="257" max="258" width="0" style="445" hidden="1" customWidth="1"/>
    <col min="259" max="259" width="3.6640625" style="445" customWidth="1"/>
    <col min="260" max="260" width="36.33203125" style="445" customWidth="1"/>
    <col min="261" max="261" width="6" style="445" customWidth="1"/>
    <col min="262" max="266" width="14" style="445" customWidth="1"/>
    <col min="267" max="267" width="8.21875" style="445" customWidth="1"/>
    <col min="268" max="291" width="10.44140625" style="445" customWidth="1"/>
    <col min="292" max="512" width="8.109375" style="445"/>
    <col min="513" max="514" width="0" style="445" hidden="1" customWidth="1"/>
    <col min="515" max="515" width="3.6640625" style="445" customWidth="1"/>
    <col min="516" max="516" width="36.33203125" style="445" customWidth="1"/>
    <col min="517" max="517" width="6" style="445" customWidth="1"/>
    <col min="518" max="522" width="14" style="445" customWidth="1"/>
    <col min="523" max="523" width="8.21875" style="445" customWidth="1"/>
    <col min="524" max="547" width="10.44140625" style="445" customWidth="1"/>
    <col min="548" max="768" width="8.109375" style="445"/>
    <col min="769" max="770" width="0" style="445" hidden="1" customWidth="1"/>
    <col min="771" max="771" width="3.6640625" style="445" customWidth="1"/>
    <col min="772" max="772" width="36.33203125" style="445" customWidth="1"/>
    <col min="773" max="773" width="6" style="445" customWidth="1"/>
    <col min="774" max="778" width="14" style="445" customWidth="1"/>
    <col min="779" max="779" width="8.21875" style="445" customWidth="1"/>
    <col min="780" max="803" width="10.44140625" style="445" customWidth="1"/>
    <col min="804" max="1024" width="8.109375" style="445"/>
    <col min="1025" max="1026" width="0" style="445" hidden="1" customWidth="1"/>
    <col min="1027" max="1027" width="3.6640625" style="445" customWidth="1"/>
    <col min="1028" max="1028" width="36.33203125" style="445" customWidth="1"/>
    <col min="1029" max="1029" width="6" style="445" customWidth="1"/>
    <col min="1030" max="1034" width="14" style="445" customWidth="1"/>
    <col min="1035" max="1035" width="8.21875" style="445" customWidth="1"/>
    <col min="1036" max="1059" width="10.44140625" style="445" customWidth="1"/>
    <col min="1060" max="1280" width="8.109375" style="445"/>
    <col min="1281" max="1282" width="0" style="445" hidden="1" customWidth="1"/>
    <col min="1283" max="1283" width="3.6640625" style="445" customWidth="1"/>
    <col min="1284" max="1284" width="36.33203125" style="445" customWidth="1"/>
    <col min="1285" max="1285" width="6" style="445" customWidth="1"/>
    <col min="1286" max="1290" width="14" style="445" customWidth="1"/>
    <col min="1291" max="1291" width="8.21875" style="445" customWidth="1"/>
    <col min="1292" max="1315" width="10.44140625" style="445" customWidth="1"/>
    <col min="1316" max="1536" width="8.109375" style="445"/>
    <col min="1537" max="1538" width="0" style="445" hidden="1" customWidth="1"/>
    <col min="1539" max="1539" width="3.6640625" style="445" customWidth="1"/>
    <col min="1540" max="1540" width="36.33203125" style="445" customWidth="1"/>
    <col min="1541" max="1541" width="6" style="445" customWidth="1"/>
    <col min="1542" max="1546" width="14" style="445" customWidth="1"/>
    <col min="1547" max="1547" width="8.21875" style="445" customWidth="1"/>
    <col min="1548" max="1571" width="10.44140625" style="445" customWidth="1"/>
    <col min="1572" max="1792" width="8.109375" style="445"/>
    <col min="1793" max="1794" width="0" style="445" hidden="1" customWidth="1"/>
    <col min="1795" max="1795" width="3.6640625" style="445" customWidth="1"/>
    <col min="1796" max="1796" width="36.33203125" style="445" customWidth="1"/>
    <col min="1797" max="1797" width="6" style="445" customWidth="1"/>
    <col min="1798" max="1802" width="14" style="445" customWidth="1"/>
    <col min="1803" max="1803" width="8.21875" style="445" customWidth="1"/>
    <col min="1804" max="1827" width="10.44140625" style="445" customWidth="1"/>
    <col min="1828" max="2048" width="8.109375" style="445"/>
    <col min="2049" max="2050" width="0" style="445" hidden="1" customWidth="1"/>
    <col min="2051" max="2051" width="3.6640625" style="445" customWidth="1"/>
    <col min="2052" max="2052" width="36.33203125" style="445" customWidth="1"/>
    <col min="2053" max="2053" width="6" style="445" customWidth="1"/>
    <col min="2054" max="2058" width="14" style="445" customWidth="1"/>
    <col min="2059" max="2059" width="8.21875" style="445" customWidth="1"/>
    <col min="2060" max="2083" width="10.44140625" style="445" customWidth="1"/>
    <col min="2084" max="2304" width="8.109375" style="445"/>
    <col min="2305" max="2306" width="0" style="445" hidden="1" customWidth="1"/>
    <col min="2307" max="2307" width="3.6640625" style="445" customWidth="1"/>
    <col min="2308" max="2308" width="36.33203125" style="445" customWidth="1"/>
    <col min="2309" max="2309" width="6" style="445" customWidth="1"/>
    <col min="2310" max="2314" width="14" style="445" customWidth="1"/>
    <col min="2315" max="2315" width="8.21875" style="445" customWidth="1"/>
    <col min="2316" max="2339" width="10.44140625" style="445" customWidth="1"/>
    <col min="2340" max="2560" width="8.109375" style="445"/>
    <col min="2561" max="2562" width="0" style="445" hidden="1" customWidth="1"/>
    <col min="2563" max="2563" width="3.6640625" style="445" customWidth="1"/>
    <col min="2564" max="2564" width="36.33203125" style="445" customWidth="1"/>
    <col min="2565" max="2565" width="6" style="445" customWidth="1"/>
    <col min="2566" max="2570" width="14" style="445" customWidth="1"/>
    <col min="2571" max="2571" width="8.21875" style="445" customWidth="1"/>
    <col min="2572" max="2595" width="10.44140625" style="445" customWidth="1"/>
    <col min="2596" max="2816" width="8.109375" style="445"/>
    <col min="2817" max="2818" width="0" style="445" hidden="1" customWidth="1"/>
    <col min="2819" max="2819" width="3.6640625" style="445" customWidth="1"/>
    <col min="2820" max="2820" width="36.33203125" style="445" customWidth="1"/>
    <col min="2821" max="2821" width="6" style="445" customWidth="1"/>
    <col min="2822" max="2826" width="14" style="445" customWidth="1"/>
    <col min="2827" max="2827" width="8.21875" style="445" customWidth="1"/>
    <col min="2828" max="2851" width="10.44140625" style="445" customWidth="1"/>
    <col min="2852" max="3072" width="8.109375" style="445"/>
    <col min="3073" max="3074" width="0" style="445" hidden="1" customWidth="1"/>
    <col min="3075" max="3075" width="3.6640625" style="445" customWidth="1"/>
    <col min="3076" max="3076" width="36.33203125" style="445" customWidth="1"/>
    <col min="3077" max="3077" width="6" style="445" customWidth="1"/>
    <col min="3078" max="3082" width="14" style="445" customWidth="1"/>
    <col min="3083" max="3083" width="8.21875" style="445" customWidth="1"/>
    <col min="3084" max="3107" width="10.44140625" style="445" customWidth="1"/>
    <col min="3108" max="3328" width="8.109375" style="445"/>
    <col min="3329" max="3330" width="0" style="445" hidden="1" customWidth="1"/>
    <col min="3331" max="3331" width="3.6640625" style="445" customWidth="1"/>
    <col min="3332" max="3332" width="36.33203125" style="445" customWidth="1"/>
    <col min="3333" max="3333" width="6" style="445" customWidth="1"/>
    <col min="3334" max="3338" width="14" style="445" customWidth="1"/>
    <col min="3339" max="3339" width="8.21875" style="445" customWidth="1"/>
    <col min="3340" max="3363" width="10.44140625" style="445" customWidth="1"/>
    <col min="3364" max="3584" width="8.109375" style="445"/>
    <col min="3585" max="3586" width="0" style="445" hidden="1" customWidth="1"/>
    <col min="3587" max="3587" width="3.6640625" style="445" customWidth="1"/>
    <col min="3588" max="3588" width="36.33203125" style="445" customWidth="1"/>
    <col min="3589" max="3589" width="6" style="445" customWidth="1"/>
    <col min="3590" max="3594" width="14" style="445" customWidth="1"/>
    <col min="3595" max="3595" width="8.21875" style="445" customWidth="1"/>
    <col min="3596" max="3619" width="10.44140625" style="445" customWidth="1"/>
    <col min="3620" max="3840" width="8.109375" style="445"/>
    <col min="3841" max="3842" width="0" style="445" hidden="1" customWidth="1"/>
    <col min="3843" max="3843" width="3.6640625" style="445" customWidth="1"/>
    <col min="3844" max="3844" width="36.33203125" style="445" customWidth="1"/>
    <col min="3845" max="3845" width="6" style="445" customWidth="1"/>
    <col min="3846" max="3850" width="14" style="445" customWidth="1"/>
    <col min="3851" max="3851" width="8.21875" style="445" customWidth="1"/>
    <col min="3852" max="3875" width="10.44140625" style="445" customWidth="1"/>
    <col min="3876" max="4096" width="8.109375" style="445"/>
    <col min="4097" max="4098" width="0" style="445" hidden="1" customWidth="1"/>
    <col min="4099" max="4099" width="3.6640625" style="445" customWidth="1"/>
    <col min="4100" max="4100" width="36.33203125" style="445" customWidth="1"/>
    <col min="4101" max="4101" width="6" style="445" customWidth="1"/>
    <col min="4102" max="4106" width="14" style="445" customWidth="1"/>
    <col min="4107" max="4107" width="8.21875" style="445" customWidth="1"/>
    <col min="4108" max="4131" width="10.44140625" style="445" customWidth="1"/>
    <col min="4132" max="4352" width="8.109375" style="445"/>
    <col min="4353" max="4354" width="0" style="445" hidden="1" customWidth="1"/>
    <col min="4355" max="4355" width="3.6640625" style="445" customWidth="1"/>
    <col min="4356" max="4356" width="36.33203125" style="445" customWidth="1"/>
    <col min="4357" max="4357" width="6" style="445" customWidth="1"/>
    <col min="4358" max="4362" width="14" style="445" customWidth="1"/>
    <col min="4363" max="4363" width="8.21875" style="445" customWidth="1"/>
    <col min="4364" max="4387" width="10.44140625" style="445" customWidth="1"/>
    <col min="4388" max="4608" width="8.109375" style="445"/>
    <col min="4609" max="4610" width="0" style="445" hidden="1" customWidth="1"/>
    <col min="4611" max="4611" width="3.6640625" style="445" customWidth="1"/>
    <col min="4612" max="4612" width="36.33203125" style="445" customWidth="1"/>
    <col min="4613" max="4613" width="6" style="445" customWidth="1"/>
    <col min="4614" max="4618" width="14" style="445" customWidth="1"/>
    <col min="4619" max="4619" width="8.21875" style="445" customWidth="1"/>
    <col min="4620" max="4643" width="10.44140625" style="445" customWidth="1"/>
    <col min="4644" max="4864" width="8.109375" style="445"/>
    <col min="4865" max="4866" width="0" style="445" hidden="1" customWidth="1"/>
    <col min="4867" max="4867" width="3.6640625" style="445" customWidth="1"/>
    <col min="4868" max="4868" width="36.33203125" style="445" customWidth="1"/>
    <col min="4869" max="4869" width="6" style="445" customWidth="1"/>
    <col min="4870" max="4874" width="14" style="445" customWidth="1"/>
    <col min="4875" max="4875" width="8.21875" style="445" customWidth="1"/>
    <col min="4876" max="4899" width="10.44140625" style="445" customWidth="1"/>
    <col min="4900" max="5120" width="8.109375" style="445"/>
    <col min="5121" max="5122" width="0" style="445" hidden="1" customWidth="1"/>
    <col min="5123" max="5123" width="3.6640625" style="445" customWidth="1"/>
    <col min="5124" max="5124" width="36.33203125" style="445" customWidth="1"/>
    <col min="5125" max="5125" width="6" style="445" customWidth="1"/>
    <col min="5126" max="5130" width="14" style="445" customWidth="1"/>
    <col min="5131" max="5131" width="8.21875" style="445" customWidth="1"/>
    <col min="5132" max="5155" width="10.44140625" style="445" customWidth="1"/>
    <col min="5156" max="5376" width="8.109375" style="445"/>
    <col min="5377" max="5378" width="0" style="445" hidden="1" customWidth="1"/>
    <col min="5379" max="5379" width="3.6640625" style="445" customWidth="1"/>
    <col min="5380" max="5380" width="36.33203125" style="445" customWidth="1"/>
    <col min="5381" max="5381" width="6" style="445" customWidth="1"/>
    <col min="5382" max="5386" width="14" style="445" customWidth="1"/>
    <col min="5387" max="5387" width="8.21875" style="445" customWidth="1"/>
    <col min="5388" max="5411" width="10.44140625" style="445" customWidth="1"/>
    <col min="5412" max="5632" width="8.109375" style="445"/>
    <col min="5633" max="5634" width="0" style="445" hidden="1" customWidth="1"/>
    <col min="5635" max="5635" width="3.6640625" style="445" customWidth="1"/>
    <col min="5636" max="5636" width="36.33203125" style="445" customWidth="1"/>
    <col min="5637" max="5637" width="6" style="445" customWidth="1"/>
    <col min="5638" max="5642" width="14" style="445" customWidth="1"/>
    <col min="5643" max="5643" width="8.21875" style="445" customWidth="1"/>
    <col min="5644" max="5667" width="10.44140625" style="445" customWidth="1"/>
    <col min="5668" max="5888" width="8.109375" style="445"/>
    <col min="5889" max="5890" width="0" style="445" hidden="1" customWidth="1"/>
    <col min="5891" max="5891" width="3.6640625" style="445" customWidth="1"/>
    <col min="5892" max="5892" width="36.33203125" style="445" customWidth="1"/>
    <col min="5893" max="5893" width="6" style="445" customWidth="1"/>
    <col min="5894" max="5898" width="14" style="445" customWidth="1"/>
    <col min="5899" max="5899" width="8.21875" style="445" customWidth="1"/>
    <col min="5900" max="5923" width="10.44140625" style="445" customWidth="1"/>
    <col min="5924" max="6144" width="8.109375" style="445"/>
    <col min="6145" max="6146" width="0" style="445" hidden="1" customWidth="1"/>
    <col min="6147" max="6147" width="3.6640625" style="445" customWidth="1"/>
    <col min="6148" max="6148" width="36.33203125" style="445" customWidth="1"/>
    <col min="6149" max="6149" width="6" style="445" customWidth="1"/>
    <col min="6150" max="6154" width="14" style="445" customWidth="1"/>
    <col min="6155" max="6155" width="8.21875" style="445" customWidth="1"/>
    <col min="6156" max="6179" width="10.44140625" style="445" customWidth="1"/>
    <col min="6180" max="6400" width="8.109375" style="445"/>
    <col min="6401" max="6402" width="0" style="445" hidden="1" customWidth="1"/>
    <col min="6403" max="6403" width="3.6640625" style="445" customWidth="1"/>
    <col min="6404" max="6404" width="36.33203125" style="445" customWidth="1"/>
    <col min="6405" max="6405" width="6" style="445" customWidth="1"/>
    <col min="6406" max="6410" width="14" style="445" customWidth="1"/>
    <col min="6411" max="6411" width="8.21875" style="445" customWidth="1"/>
    <col min="6412" max="6435" width="10.44140625" style="445" customWidth="1"/>
    <col min="6436" max="6656" width="8.109375" style="445"/>
    <col min="6657" max="6658" width="0" style="445" hidden="1" customWidth="1"/>
    <col min="6659" max="6659" width="3.6640625" style="445" customWidth="1"/>
    <col min="6660" max="6660" width="36.33203125" style="445" customWidth="1"/>
    <col min="6661" max="6661" width="6" style="445" customWidth="1"/>
    <col min="6662" max="6666" width="14" style="445" customWidth="1"/>
    <col min="6667" max="6667" width="8.21875" style="445" customWidth="1"/>
    <col min="6668" max="6691" width="10.44140625" style="445" customWidth="1"/>
    <col min="6692" max="6912" width="8.109375" style="445"/>
    <col min="6913" max="6914" width="0" style="445" hidden="1" customWidth="1"/>
    <col min="6915" max="6915" width="3.6640625" style="445" customWidth="1"/>
    <col min="6916" max="6916" width="36.33203125" style="445" customWidth="1"/>
    <col min="6917" max="6917" width="6" style="445" customWidth="1"/>
    <col min="6918" max="6922" width="14" style="445" customWidth="1"/>
    <col min="6923" max="6923" width="8.21875" style="445" customWidth="1"/>
    <col min="6924" max="6947" width="10.44140625" style="445" customWidth="1"/>
    <col min="6948" max="7168" width="8.109375" style="445"/>
    <col min="7169" max="7170" width="0" style="445" hidden="1" customWidth="1"/>
    <col min="7171" max="7171" width="3.6640625" style="445" customWidth="1"/>
    <col min="7172" max="7172" width="36.33203125" style="445" customWidth="1"/>
    <col min="7173" max="7173" width="6" style="445" customWidth="1"/>
    <col min="7174" max="7178" width="14" style="445" customWidth="1"/>
    <col min="7179" max="7179" width="8.21875" style="445" customWidth="1"/>
    <col min="7180" max="7203" width="10.44140625" style="445" customWidth="1"/>
    <col min="7204" max="7424" width="8.109375" style="445"/>
    <col min="7425" max="7426" width="0" style="445" hidden="1" customWidth="1"/>
    <col min="7427" max="7427" width="3.6640625" style="445" customWidth="1"/>
    <col min="7428" max="7428" width="36.33203125" style="445" customWidth="1"/>
    <col min="7429" max="7429" width="6" style="445" customWidth="1"/>
    <col min="7430" max="7434" width="14" style="445" customWidth="1"/>
    <col min="7435" max="7435" width="8.21875" style="445" customWidth="1"/>
    <col min="7436" max="7459" width="10.44140625" style="445" customWidth="1"/>
    <col min="7460" max="7680" width="8.109375" style="445"/>
    <col min="7681" max="7682" width="0" style="445" hidden="1" customWidth="1"/>
    <col min="7683" max="7683" width="3.6640625" style="445" customWidth="1"/>
    <col min="7684" max="7684" width="36.33203125" style="445" customWidth="1"/>
    <col min="7685" max="7685" width="6" style="445" customWidth="1"/>
    <col min="7686" max="7690" width="14" style="445" customWidth="1"/>
    <col min="7691" max="7691" width="8.21875" style="445" customWidth="1"/>
    <col min="7692" max="7715" width="10.44140625" style="445" customWidth="1"/>
    <col min="7716" max="7936" width="8.109375" style="445"/>
    <col min="7937" max="7938" width="0" style="445" hidden="1" customWidth="1"/>
    <col min="7939" max="7939" width="3.6640625" style="445" customWidth="1"/>
    <col min="7940" max="7940" width="36.33203125" style="445" customWidth="1"/>
    <col min="7941" max="7941" width="6" style="445" customWidth="1"/>
    <col min="7942" max="7946" width="14" style="445" customWidth="1"/>
    <col min="7947" max="7947" width="8.21875" style="445" customWidth="1"/>
    <col min="7948" max="7971" width="10.44140625" style="445" customWidth="1"/>
    <col min="7972" max="8192" width="8.109375" style="445"/>
    <col min="8193" max="8194" width="0" style="445" hidden="1" customWidth="1"/>
    <col min="8195" max="8195" width="3.6640625" style="445" customWidth="1"/>
    <col min="8196" max="8196" width="36.33203125" style="445" customWidth="1"/>
    <col min="8197" max="8197" width="6" style="445" customWidth="1"/>
    <col min="8198" max="8202" width="14" style="445" customWidth="1"/>
    <col min="8203" max="8203" width="8.21875" style="445" customWidth="1"/>
    <col min="8204" max="8227" width="10.44140625" style="445" customWidth="1"/>
    <col min="8228" max="8448" width="8.109375" style="445"/>
    <col min="8449" max="8450" width="0" style="445" hidden="1" customWidth="1"/>
    <col min="8451" max="8451" width="3.6640625" style="445" customWidth="1"/>
    <col min="8452" max="8452" width="36.33203125" style="445" customWidth="1"/>
    <col min="8453" max="8453" width="6" style="445" customWidth="1"/>
    <col min="8454" max="8458" width="14" style="445" customWidth="1"/>
    <col min="8459" max="8459" width="8.21875" style="445" customWidth="1"/>
    <col min="8460" max="8483" width="10.44140625" style="445" customWidth="1"/>
    <col min="8484" max="8704" width="8.109375" style="445"/>
    <col min="8705" max="8706" width="0" style="445" hidden="1" customWidth="1"/>
    <col min="8707" max="8707" width="3.6640625" style="445" customWidth="1"/>
    <col min="8708" max="8708" width="36.33203125" style="445" customWidth="1"/>
    <col min="8709" max="8709" width="6" style="445" customWidth="1"/>
    <col min="8710" max="8714" width="14" style="445" customWidth="1"/>
    <col min="8715" max="8715" width="8.21875" style="445" customWidth="1"/>
    <col min="8716" max="8739" width="10.44140625" style="445" customWidth="1"/>
    <col min="8740" max="8960" width="8.109375" style="445"/>
    <col min="8961" max="8962" width="0" style="445" hidden="1" customWidth="1"/>
    <col min="8963" max="8963" width="3.6640625" style="445" customWidth="1"/>
    <col min="8964" max="8964" width="36.33203125" style="445" customWidth="1"/>
    <col min="8965" max="8965" width="6" style="445" customWidth="1"/>
    <col min="8966" max="8970" width="14" style="445" customWidth="1"/>
    <col min="8971" max="8971" width="8.21875" style="445" customWidth="1"/>
    <col min="8972" max="8995" width="10.44140625" style="445" customWidth="1"/>
    <col min="8996" max="9216" width="8.109375" style="445"/>
    <col min="9217" max="9218" width="0" style="445" hidden="1" customWidth="1"/>
    <col min="9219" max="9219" width="3.6640625" style="445" customWidth="1"/>
    <col min="9220" max="9220" width="36.33203125" style="445" customWidth="1"/>
    <col min="9221" max="9221" width="6" style="445" customWidth="1"/>
    <col min="9222" max="9226" width="14" style="445" customWidth="1"/>
    <col min="9227" max="9227" width="8.21875" style="445" customWidth="1"/>
    <col min="9228" max="9251" width="10.44140625" style="445" customWidth="1"/>
    <col min="9252" max="9472" width="8.109375" style="445"/>
    <col min="9473" max="9474" width="0" style="445" hidden="1" customWidth="1"/>
    <col min="9475" max="9475" width="3.6640625" style="445" customWidth="1"/>
    <col min="9476" max="9476" width="36.33203125" style="445" customWidth="1"/>
    <col min="9477" max="9477" width="6" style="445" customWidth="1"/>
    <col min="9478" max="9482" width="14" style="445" customWidth="1"/>
    <col min="9483" max="9483" width="8.21875" style="445" customWidth="1"/>
    <col min="9484" max="9507" width="10.44140625" style="445" customWidth="1"/>
    <col min="9508" max="9728" width="8.109375" style="445"/>
    <col min="9729" max="9730" width="0" style="445" hidden="1" customWidth="1"/>
    <col min="9731" max="9731" width="3.6640625" style="445" customWidth="1"/>
    <col min="9732" max="9732" width="36.33203125" style="445" customWidth="1"/>
    <col min="9733" max="9733" width="6" style="445" customWidth="1"/>
    <col min="9734" max="9738" width="14" style="445" customWidth="1"/>
    <col min="9739" max="9739" width="8.21875" style="445" customWidth="1"/>
    <col min="9740" max="9763" width="10.44140625" style="445" customWidth="1"/>
    <col min="9764" max="9984" width="8.109375" style="445"/>
    <col min="9985" max="9986" width="0" style="445" hidden="1" customWidth="1"/>
    <col min="9987" max="9987" width="3.6640625" style="445" customWidth="1"/>
    <col min="9988" max="9988" width="36.33203125" style="445" customWidth="1"/>
    <col min="9989" max="9989" width="6" style="445" customWidth="1"/>
    <col min="9990" max="9994" width="14" style="445" customWidth="1"/>
    <col min="9995" max="9995" width="8.21875" style="445" customWidth="1"/>
    <col min="9996" max="10019" width="10.44140625" style="445" customWidth="1"/>
    <col min="10020" max="10240" width="8.109375" style="445"/>
    <col min="10241" max="10242" width="0" style="445" hidden="1" customWidth="1"/>
    <col min="10243" max="10243" width="3.6640625" style="445" customWidth="1"/>
    <col min="10244" max="10244" width="36.33203125" style="445" customWidth="1"/>
    <col min="10245" max="10245" width="6" style="445" customWidth="1"/>
    <col min="10246" max="10250" width="14" style="445" customWidth="1"/>
    <col min="10251" max="10251" width="8.21875" style="445" customWidth="1"/>
    <col min="10252" max="10275" width="10.44140625" style="445" customWidth="1"/>
    <col min="10276" max="10496" width="8.109375" style="445"/>
    <col min="10497" max="10498" width="0" style="445" hidden="1" customWidth="1"/>
    <col min="10499" max="10499" width="3.6640625" style="445" customWidth="1"/>
    <col min="10500" max="10500" width="36.33203125" style="445" customWidth="1"/>
    <col min="10501" max="10501" width="6" style="445" customWidth="1"/>
    <col min="10502" max="10506" width="14" style="445" customWidth="1"/>
    <col min="10507" max="10507" width="8.21875" style="445" customWidth="1"/>
    <col min="10508" max="10531" width="10.44140625" style="445" customWidth="1"/>
    <col min="10532" max="10752" width="8.109375" style="445"/>
    <col min="10753" max="10754" width="0" style="445" hidden="1" customWidth="1"/>
    <col min="10755" max="10755" width="3.6640625" style="445" customWidth="1"/>
    <col min="10756" max="10756" width="36.33203125" style="445" customWidth="1"/>
    <col min="10757" max="10757" width="6" style="445" customWidth="1"/>
    <col min="10758" max="10762" width="14" style="445" customWidth="1"/>
    <col min="10763" max="10763" width="8.21875" style="445" customWidth="1"/>
    <col min="10764" max="10787" width="10.44140625" style="445" customWidth="1"/>
    <col min="10788" max="11008" width="8.109375" style="445"/>
    <col min="11009" max="11010" width="0" style="445" hidden="1" customWidth="1"/>
    <col min="11011" max="11011" width="3.6640625" style="445" customWidth="1"/>
    <col min="11012" max="11012" width="36.33203125" style="445" customWidth="1"/>
    <col min="11013" max="11013" width="6" style="445" customWidth="1"/>
    <col min="11014" max="11018" width="14" style="445" customWidth="1"/>
    <col min="11019" max="11019" width="8.21875" style="445" customWidth="1"/>
    <col min="11020" max="11043" width="10.44140625" style="445" customWidth="1"/>
    <col min="11044" max="11264" width="8.109375" style="445"/>
    <col min="11265" max="11266" width="0" style="445" hidden="1" customWidth="1"/>
    <col min="11267" max="11267" width="3.6640625" style="445" customWidth="1"/>
    <col min="11268" max="11268" width="36.33203125" style="445" customWidth="1"/>
    <col min="11269" max="11269" width="6" style="445" customWidth="1"/>
    <col min="11270" max="11274" width="14" style="445" customWidth="1"/>
    <col min="11275" max="11275" width="8.21875" style="445" customWidth="1"/>
    <col min="11276" max="11299" width="10.44140625" style="445" customWidth="1"/>
    <col min="11300" max="11520" width="8.109375" style="445"/>
    <col min="11521" max="11522" width="0" style="445" hidden="1" customWidth="1"/>
    <col min="11523" max="11523" width="3.6640625" style="445" customWidth="1"/>
    <col min="11524" max="11524" width="36.33203125" style="445" customWidth="1"/>
    <col min="11525" max="11525" width="6" style="445" customWidth="1"/>
    <col min="11526" max="11530" width="14" style="445" customWidth="1"/>
    <col min="11531" max="11531" width="8.21875" style="445" customWidth="1"/>
    <col min="11532" max="11555" width="10.44140625" style="445" customWidth="1"/>
    <col min="11556" max="11776" width="8.109375" style="445"/>
    <col min="11777" max="11778" width="0" style="445" hidden="1" customWidth="1"/>
    <col min="11779" max="11779" width="3.6640625" style="445" customWidth="1"/>
    <col min="11780" max="11780" width="36.33203125" style="445" customWidth="1"/>
    <col min="11781" max="11781" width="6" style="445" customWidth="1"/>
    <col min="11782" max="11786" width="14" style="445" customWidth="1"/>
    <col min="11787" max="11787" width="8.21875" style="445" customWidth="1"/>
    <col min="11788" max="11811" width="10.44140625" style="445" customWidth="1"/>
    <col min="11812" max="12032" width="8.109375" style="445"/>
    <col min="12033" max="12034" width="0" style="445" hidden="1" customWidth="1"/>
    <col min="12035" max="12035" width="3.6640625" style="445" customWidth="1"/>
    <col min="12036" max="12036" width="36.33203125" style="445" customWidth="1"/>
    <col min="12037" max="12037" width="6" style="445" customWidth="1"/>
    <col min="12038" max="12042" width="14" style="445" customWidth="1"/>
    <col min="12043" max="12043" width="8.21875" style="445" customWidth="1"/>
    <col min="12044" max="12067" width="10.44140625" style="445" customWidth="1"/>
    <col min="12068" max="12288" width="8.109375" style="445"/>
    <col min="12289" max="12290" width="0" style="445" hidden="1" customWidth="1"/>
    <col min="12291" max="12291" width="3.6640625" style="445" customWidth="1"/>
    <col min="12292" max="12292" width="36.33203125" style="445" customWidth="1"/>
    <col min="12293" max="12293" width="6" style="445" customWidth="1"/>
    <col min="12294" max="12298" width="14" style="445" customWidth="1"/>
    <col min="12299" max="12299" width="8.21875" style="445" customWidth="1"/>
    <col min="12300" max="12323" width="10.44140625" style="445" customWidth="1"/>
    <col min="12324" max="12544" width="8.109375" style="445"/>
    <col min="12545" max="12546" width="0" style="445" hidden="1" customWidth="1"/>
    <col min="12547" max="12547" width="3.6640625" style="445" customWidth="1"/>
    <col min="12548" max="12548" width="36.33203125" style="445" customWidth="1"/>
    <col min="12549" max="12549" width="6" style="445" customWidth="1"/>
    <col min="12550" max="12554" width="14" style="445" customWidth="1"/>
    <col min="12555" max="12555" width="8.21875" style="445" customWidth="1"/>
    <col min="12556" max="12579" width="10.44140625" style="445" customWidth="1"/>
    <col min="12580" max="12800" width="8.109375" style="445"/>
    <col min="12801" max="12802" width="0" style="445" hidden="1" customWidth="1"/>
    <col min="12803" max="12803" width="3.6640625" style="445" customWidth="1"/>
    <col min="12804" max="12804" width="36.33203125" style="445" customWidth="1"/>
    <col min="12805" max="12805" width="6" style="445" customWidth="1"/>
    <col min="12806" max="12810" width="14" style="445" customWidth="1"/>
    <col min="12811" max="12811" width="8.21875" style="445" customWidth="1"/>
    <col min="12812" max="12835" width="10.44140625" style="445" customWidth="1"/>
    <col min="12836" max="13056" width="8.109375" style="445"/>
    <col min="13057" max="13058" width="0" style="445" hidden="1" customWidth="1"/>
    <col min="13059" max="13059" width="3.6640625" style="445" customWidth="1"/>
    <col min="13060" max="13060" width="36.33203125" style="445" customWidth="1"/>
    <col min="13061" max="13061" width="6" style="445" customWidth="1"/>
    <col min="13062" max="13066" width="14" style="445" customWidth="1"/>
    <col min="13067" max="13067" width="8.21875" style="445" customWidth="1"/>
    <col min="13068" max="13091" width="10.44140625" style="445" customWidth="1"/>
    <col min="13092" max="13312" width="8.109375" style="445"/>
    <col min="13313" max="13314" width="0" style="445" hidden="1" customWidth="1"/>
    <col min="13315" max="13315" width="3.6640625" style="445" customWidth="1"/>
    <col min="13316" max="13316" width="36.33203125" style="445" customWidth="1"/>
    <col min="13317" max="13317" width="6" style="445" customWidth="1"/>
    <col min="13318" max="13322" width="14" style="445" customWidth="1"/>
    <col min="13323" max="13323" width="8.21875" style="445" customWidth="1"/>
    <col min="13324" max="13347" width="10.44140625" style="445" customWidth="1"/>
    <col min="13348" max="13568" width="8.109375" style="445"/>
    <col min="13569" max="13570" width="0" style="445" hidden="1" customWidth="1"/>
    <col min="13571" max="13571" width="3.6640625" style="445" customWidth="1"/>
    <col min="13572" max="13572" width="36.33203125" style="445" customWidth="1"/>
    <col min="13573" max="13573" width="6" style="445" customWidth="1"/>
    <col min="13574" max="13578" width="14" style="445" customWidth="1"/>
    <col min="13579" max="13579" width="8.21875" style="445" customWidth="1"/>
    <col min="13580" max="13603" width="10.44140625" style="445" customWidth="1"/>
    <col min="13604" max="13824" width="8.109375" style="445"/>
    <col min="13825" max="13826" width="0" style="445" hidden="1" customWidth="1"/>
    <col min="13827" max="13827" width="3.6640625" style="445" customWidth="1"/>
    <col min="13828" max="13828" width="36.33203125" style="445" customWidth="1"/>
    <col min="13829" max="13829" width="6" style="445" customWidth="1"/>
    <col min="13830" max="13834" width="14" style="445" customWidth="1"/>
    <col min="13835" max="13835" width="8.21875" style="445" customWidth="1"/>
    <col min="13836" max="13859" width="10.44140625" style="445" customWidth="1"/>
    <col min="13860" max="14080" width="8.109375" style="445"/>
    <col min="14081" max="14082" width="0" style="445" hidden="1" customWidth="1"/>
    <col min="14083" max="14083" width="3.6640625" style="445" customWidth="1"/>
    <col min="14084" max="14084" width="36.33203125" style="445" customWidth="1"/>
    <col min="14085" max="14085" width="6" style="445" customWidth="1"/>
    <col min="14086" max="14090" width="14" style="445" customWidth="1"/>
    <col min="14091" max="14091" width="8.21875" style="445" customWidth="1"/>
    <col min="14092" max="14115" width="10.44140625" style="445" customWidth="1"/>
    <col min="14116" max="14336" width="8.109375" style="445"/>
    <col min="14337" max="14338" width="0" style="445" hidden="1" customWidth="1"/>
    <col min="14339" max="14339" width="3.6640625" style="445" customWidth="1"/>
    <col min="14340" max="14340" width="36.33203125" style="445" customWidth="1"/>
    <col min="14341" max="14341" width="6" style="445" customWidth="1"/>
    <col min="14342" max="14346" width="14" style="445" customWidth="1"/>
    <col min="14347" max="14347" width="8.21875" style="445" customWidth="1"/>
    <col min="14348" max="14371" width="10.44140625" style="445" customWidth="1"/>
    <col min="14372" max="14592" width="8.109375" style="445"/>
    <col min="14593" max="14594" width="0" style="445" hidden="1" customWidth="1"/>
    <col min="14595" max="14595" width="3.6640625" style="445" customWidth="1"/>
    <col min="14596" max="14596" width="36.33203125" style="445" customWidth="1"/>
    <col min="14597" max="14597" width="6" style="445" customWidth="1"/>
    <col min="14598" max="14602" width="14" style="445" customWidth="1"/>
    <col min="14603" max="14603" width="8.21875" style="445" customWidth="1"/>
    <col min="14604" max="14627" width="10.44140625" style="445" customWidth="1"/>
    <col min="14628" max="14848" width="8.109375" style="445"/>
    <col min="14849" max="14850" width="0" style="445" hidden="1" customWidth="1"/>
    <col min="14851" max="14851" width="3.6640625" style="445" customWidth="1"/>
    <col min="14852" max="14852" width="36.33203125" style="445" customWidth="1"/>
    <col min="14853" max="14853" width="6" style="445" customWidth="1"/>
    <col min="14854" max="14858" width="14" style="445" customWidth="1"/>
    <col min="14859" max="14859" width="8.21875" style="445" customWidth="1"/>
    <col min="14860" max="14883" width="10.44140625" style="445" customWidth="1"/>
    <col min="14884" max="15104" width="8.109375" style="445"/>
    <col min="15105" max="15106" width="0" style="445" hidden="1" customWidth="1"/>
    <col min="15107" max="15107" width="3.6640625" style="445" customWidth="1"/>
    <col min="15108" max="15108" width="36.33203125" style="445" customWidth="1"/>
    <col min="15109" max="15109" width="6" style="445" customWidth="1"/>
    <col min="15110" max="15114" width="14" style="445" customWidth="1"/>
    <col min="15115" max="15115" width="8.21875" style="445" customWidth="1"/>
    <col min="15116" max="15139" width="10.44140625" style="445" customWidth="1"/>
    <col min="15140" max="15360" width="8.109375" style="445"/>
    <col min="15361" max="15362" width="0" style="445" hidden="1" customWidth="1"/>
    <col min="15363" max="15363" width="3.6640625" style="445" customWidth="1"/>
    <col min="15364" max="15364" width="36.33203125" style="445" customWidth="1"/>
    <col min="15365" max="15365" width="6" style="445" customWidth="1"/>
    <col min="15366" max="15370" width="14" style="445" customWidth="1"/>
    <col min="15371" max="15371" width="8.21875" style="445" customWidth="1"/>
    <col min="15372" max="15395" width="10.44140625" style="445" customWidth="1"/>
    <col min="15396" max="15616" width="8.109375" style="445"/>
    <col min="15617" max="15618" width="0" style="445" hidden="1" customWidth="1"/>
    <col min="15619" max="15619" width="3.6640625" style="445" customWidth="1"/>
    <col min="15620" max="15620" width="36.33203125" style="445" customWidth="1"/>
    <col min="15621" max="15621" width="6" style="445" customWidth="1"/>
    <col min="15622" max="15626" width="14" style="445" customWidth="1"/>
    <col min="15627" max="15627" width="8.21875" style="445" customWidth="1"/>
    <col min="15628" max="15651" width="10.44140625" style="445" customWidth="1"/>
    <col min="15652" max="15872" width="8.109375" style="445"/>
    <col min="15873" max="15874" width="0" style="445" hidden="1" customWidth="1"/>
    <col min="15875" max="15875" width="3.6640625" style="445" customWidth="1"/>
    <col min="15876" max="15876" width="36.33203125" style="445" customWidth="1"/>
    <col min="15877" max="15877" width="6" style="445" customWidth="1"/>
    <col min="15878" max="15882" width="14" style="445" customWidth="1"/>
    <col min="15883" max="15883" width="8.21875" style="445" customWidth="1"/>
    <col min="15884" max="15907" width="10.44140625" style="445" customWidth="1"/>
    <col min="15908" max="16128" width="8.109375" style="445"/>
    <col min="16129" max="16130" width="0" style="445" hidden="1" customWidth="1"/>
    <col min="16131" max="16131" width="3.6640625" style="445" customWidth="1"/>
    <col min="16132" max="16132" width="36.33203125" style="445" customWidth="1"/>
    <col min="16133" max="16133" width="6" style="445" customWidth="1"/>
    <col min="16134" max="16138" width="14" style="445" customWidth="1"/>
    <col min="16139" max="16139" width="8.21875" style="445" customWidth="1"/>
    <col min="16140" max="16163" width="10.44140625" style="445" customWidth="1"/>
    <col min="16164" max="16384" width="8.109375" style="445"/>
  </cols>
  <sheetData>
    <row r="1" spans="1:17" hidden="1" x14ac:dyDescent="0.25"/>
    <row r="2" spans="1:17" hidden="1" x14ac:dyDescent="0.25"/>
    <row r="3" spans="1:17" hidden="1" x14ac:dyDescent="0.25"/>
    <row r="4" spans="1:17" hidden="1" x14ac:dyDescent="0.25">
      <c r="A4" s="446"/>
      <c r="F4" s="447"/>
      <c r="G4" s="447"/>
      <c r="H4" s="447"/>
      <c r="I4" s="447"/>
      <c r="J4" s="447"/>
      <c r="K4" s="447"/>
      <c r="M4" s="447"/>
      <c r="N4" s="447"/>
      <c r="O4" s="447"/>
      <c r="P4" s="447"/>
      <c r="Q4" s="447"/>
    </row>
    <row r="5" spans="1:17" hidden="1" x14ac:dyDescent="0.25">
      <c r="A5" s="448"/>
      <c r="F5" s="445" t="s">
        <v>10</v>
      </c>
      <c r="G5" s="445" t="s">
        <v>13</v>
      </c>
      <c r="H5" s="445" t="s">
        <v>18</v>
      </c>
      <c r="I5" s="445" t="s">
        <v>25</v>
      </c>
      <c r="J5" s="445" t="s">
        <v>27</v>
      </c>
      <c r="K5" s="445" t="s">
        <v>416</v>
      </c>
      <c r="L5" s="445" t="s">
        <v>30</v>
      </c>
      <c r="M5" s="445" t="s">
        <v>417</v>
      </c>
      <c r="N5" s="445" t="s">
        <v>418</v>
      </c>
      <c r="O5" s="445" t="s">
        <v>33</v>
      </c>
      <c r="P5" s="445" t="s">
        <v>35</v>
      </c>
      <c r="Q5" s="445" t="s">
        <v>41</v>
      </c>
    </row>
    <row r="6" spans="1:17" hidden="1" x14ac:dyDescent="0.25">
      <c r="A6" s="448"/>
    </row>
    <row r="7" spans="1:17" ht="12" customHeight="1" x14ac:dyDescent="0.25">
      <c r="A7" s="448"/>
      <c r="D7" s="449"/>
      <c r="E7" s="449"/>
      <c r="F7" s="449"/>
      <c r="G7" s="449"/>
      <c r="H7" s="449"/>
      <c r="I7" s="449"/>
      <c r="J7" s="449"/>
      <c r="K7" s="450"/>
      <c r="Q7" s="451"/>
    </row>
    <row r="8" spans="1:17" ht="12" customHeight="1" x14ac:dyDescent="0.25">
      <c r="A8" s="448"/>
      <c r="D8" s="452" t="s">
        <v>419</v>
      </c>
      <c r="E8" s="453"/>
      <c r="F8" s="453"/>
      <c r="G8" s="453"/>
      <c r="H8" s="453"/>
      <c r="I8" s="453"/>
      <c r="J8" s="453"/>
      <c r="K8" s="454"/>
      <c r="L8" s="454"/>
      <c r="M8" s="454"/>
      <c r="N8" s="454"/>
      <c r="O8" s="454"/>
      <c r="P8" s="454"/>
      <c r="Q8" s="454"/>
    </row>
    <row r="9" spans="1:17" ht="12" customHeight="1" x14ac:dyDescent="0.25">
      <c r="A9" s="448"/>
      <c r="D9" s="455" t="str">
        <f>IF(org="","Не определено",org)</f>
        <v>Публичное акционерное общество "Северский трубный завод", г. Полевской</v>
      </c>
      <c r="E9" s="454"/>
      <c r="F9" s="454"/>
      <c r="G9" s="454"/>
      <c r="H9" s="454"/>
      <c r="I9" s="454"/>
      <c r="J9" s="454"/>
      <c r="K9" s="454"/>
      <c r="L9" s="454"/>
      <c r="M9" s="454"/>
      <c r="N9" s="454"/>
      <c r="O9" s="454"/>
      <c r="P9" s="454"/>
      <c r="Q9" s="454"/>
    </row>
    <row r="10" spans="1:17" ht="12" customHeight="1" x14ac:dyDescent="0.25">
      <c r="D10" s="456"/>
      <c r="E10" s="456"/>
      <c r="F10" s="456"/>
      <c r="G10" s="456"/>
      <c r="H10" s="456"/>
      <c r="I10" s="456"/>
      <c r="J10" s="457" t="s">
        <v>420</v>
      </c>
    </row>
    <row r="11" spans="1:17" ht="15" customHeight="1" x14ac:dyDescent="0.25">
      <c r="C11" s="449"/>
      <c r="D11" s="458" t="s">
        <v>421</v>
      </c>
      <c r="E11" s="458" t="s">
        <v>422</v>
      </c>
      <c r="F11" s="458" t="s">
        <v>3</v>
      </c>
      <c r="G11" s="458" t="s">
        <v>423</v>
      </c>
      <c r="H11" s="458"/>
      <c r="I11" s="458"/>
      <c r="J11" s="458"/>
      <c r="K11" s="459"/>
    </row>
    <row r="12" spans="1:17" ht="15" customHeight="1" x14ac:dyDescent="0.25">
      <c r="C12" s="449"/>
      <c r="D12" s="458"/>
      <c r="E12" s="458"/>
      <c r="F12" s="458"/>
      <c r="G12" s="460" t="s">
        <v>4</v>
      </c>
      <c r="H12" s="460" t="s">
        <v>5</v>
      </c>
      <c r="I12" s="460" t="s">
        <v>6</v>
      </c>
      <c r="J12" s="460" t="s">
        <v>7</v>
      </c>
      <c r="K12" s="459"/>
    </row>
    <row r="13" spans="1:17" ht="12" customHeight="1" x14ac:dyDescent="0.25">
      <c r="D13" s="461">
        <v>1</v>
      </c>
      <c r="E13" s="461">
        <v>2</v>
      </c>
      <c r="F13" s="461">
        <v>3</v>
      </c>
      <c r="G13" s="461">
        <v>4</v>
      </c>
      <c r="H13" s="461">
        <v>5</v>
      </c>
      <c r="I13" s="461">
        <v>6</v>
      </c>
      <c r="J13" s="461">
        <v>7</v>
      </c>
    </row>
    <row r="14" spans="1:17" s="462" customFormat="1" ht="15" customHeight="1" x14ac:dyDescent="0.25">
      <c r="C14" s="463"/>
      <c r="D14" s="464" t="s">
        <v>424</v>
      </c>
      <c r="E14" s="464"/>
      <c r="F14" s="464"/>
      <c r="G14" s="464"/>
      <c r="H14" s="464"/>
      <c r="I14" s="464"/>
      <c r="J14" s="464"/>
      <c r="K14" s="465"/>
    </row>
    <row r="15" spans="1:17" s="462" customFormat="1" ht="22.8" x14ac:dyDescent="0.25">
      <c r="C15" s="463"/>
      <c r="D15" s="466" t="s">
        <v>425</v>
      </c>
      <c r="E15" s="467">
        <v>10</v>
      </c>
      <c r="F15" s="468">
        <f>SUM(G15:J15)</f>
        <v>482498.18</v>
      </c>
      <c r="G15" s="469">
        <v>398357.72399999999</v>
      </c>
      <c r="H15" s="469"/>
      <c r="I15" s="469">
        <v>84028.597999999998</v>
      </c>
      <c r="J15" s="469">
        <v>111.858</v>
      </c>
      <c r="K15" s="465"/>
    </row>
    <row r="16" spans="1:17" s="462" customFormat="1" ht="15" customHeight="1" x14ac:dyDescent="0.25">
      <c r="C16" s="463"/>
      <c r="D16" s="466" t="s">
        <v>426</v>
      </c>
      <c r="E16" s="467">
        <v>20</v>
      </c>
      <c r="F16" s="468">
        <f t="shared" ref="F16:F79" si="0">SUM(G16:J16)</f>
        <v>0</v>
      </c>
      <c r="G16" s="469"/>
      <c r="H16" s="469"/>
      <c r="I16" s="469"/>
      <c r="J16" s="469"/>
      <c r="K16" s="465"/>
    </row>
    <row r="17" spans="3:11" s="462" customFormat="1" ht="15" customHeight="1" x14ac:dyDescent="0.25">
      <c r="C17" s="463"/>
      <c r="D17" s="466" t="s">
        <v>427</v>
      </c>
      <c r="E17" s="467">
        <v>30</v>
      </c>
      <c r="F17" s="468">
        <f t="shared" si="0"/>
        <v>0</v>
      </c>
      <c r="G17" s="469"/>
      <c r="H17" s="469"/>
      <c r="I17" s="469"/>
      <c r="J17" s="469"/>
      <c r="K17" s="465"/>
    </row>
    <row r="18" spans="3:11" s="462" customFormat="1" ht="15" customHeight="1" x14ac:dyDescent="0.25">
      <c r="C18" s="463"/>
      <c r="D18" s="466" t="s">
        <v>428</v>
      </c>
      <c r="E18" s="467">
        <v>40</v>
      </c>
      <c r="F18" s="468">
        <f t="shared" si="0"/>
        <v>0</v>
      </c>
      <c r="G18" s="469"/>
      <c r="H18" s="469"/>
      <c r="I18" s="469"/>
      <c r="J18" s="469"/>
      <c r="K18" s="465"/>
    </row>
    <row r="19" spans="3:11" s="462" customFormat="1" ht="22.8" x14ac:dyDescent="0.25">
      <c r="C19" s="463"/>
      <c r="D19" s="466" t="s">
        <v>429</v>
      </c>
      <c r="E19" s="467">
        <v>50</v>
      </c>
      <c r="F19" s="468">
        <f t="shared" si="0"/>
        <v>314482.07400000002</v>
      </c>
      <c r="G19" s="469"/>
      <c r="H19" s="469"/>
      <c r="I19" s="469">
        <v>308791.005</v>
      </c>
      <c r="J19" s="469">
        <v>5691.0690000000004</v>
      </c>
      <c r="K19" s="465"/>
    </row>
    <row r="20" spans="3:11" s="462" customFormat="1" ht="15" customHeight="1" x14ac:dyDescent="0.25">
      <c r="C20" s="463"/>
      <c r="D20" s="466" t="s">
        <v>4</v>
      </c>
      <c r="E20" s="467">
        <v>60</v>
      </c>
      <c r="F20" s="468">
        <f t="shared" si="0"/>
        <v>0</v>
      </c>
      <c r="G20" s="469"/>
      <c r="H20" s="469"/>
      <c r="I20" s="469"/>
      <c r="J20" s="469"/>
      <c r="K20" s="465"/>
    </row>
    <row r="21" spans="3:11" s="462" customFormat="1" ht="15" customHeight="1" x14ac:dyDescent="0.25">
      <c r="C21" s="463"/>
      <c r="D21" s="466" t="s">
        <v>5</v>
      </c>
      <c r="E21" s="467">
        <v>70</v>
      </c>
      <c r="F21" s="468">
        <f t="shared" si="0"/>
        <v>0</v>
      </c>
      <c r="G21" s="469"/>
      <c r="H21" s="469"/>
      <c r="I21" s="469"/>
      <c r="J21" s="469"/>
      <c r="K21" s="465"/>
    </row>
    <row r="22" spans="3:11" s="462" customFormat="1" ht="15" customHeight="1" x14ac:dyDescent="0.25">
      <c r="C22" s="463"/>
      <c r="D22" s="466" t="s">
        <v>6</v>
      </c>
      <c r="E22" s="467">
        <v>80</v>
      </c>
      <c r="F22" s="468">
        <f t="shared" si="0"/>
        <v>0</v>
      </c>
      <c r="G22" s="469"/>
      <c r="H22" s="469"/>
      <c r="I22" s="469"/>
      <c r="J22" s="469"/>
      <c r="K22" s="465"/>
    </row>
    <row r="23" spans="3:11" s="462" customFormat="1" ht="15" customHeight="1" x14ac:dyDescent="0.25">
      <c r="C23" s="463"/>
      <c r="D23" s="466" t="s">
        <v>430</v>
      </c>
      <c r="E23" s="467">
        <v>90</v>
      </c>
      <c r="F23" s="468">
        <f t="shared" si="0"/>
        <v>0</v>
      </c>
      <c r="G23" s="469"/>
      <c r="H23" s="469"/>
      <c r="I23" s="469"/>
      <c r="J23" s="469"/>
      <c r="K23" s="465"/>
    </row>
    <row r="24" spans="3:11" s="462" customFormat="1" ht="15" customHeight="1" x14ac:dyDescent="0.25">
      <c r="C24" s="463"/>
      <c r="D24" s="466" t="s">
        <v>431</v>
      </c>
      <c r="E24" s="467">
        <v>100</v>
      </c>
      <c r="F24" s="468">
        <f t="shared" si="0"/>
        <v>154661.829</v>
      </c>
      <c r="G24" s="469">
        <v>87300.383000000002</v>
      </c>
      <c r="H24" s="469"/>
      <c r="I24" s="469">
        <v>67333.831000000006</v>
      </c>
      <c r="J24" s="469">
        <v>27.614999999999998</v>
      </c>
      <c r="K24" s="465"/>
    </row>
    <row r="25" spans="3:11" s="462" customFormat="1" ht="22.8" x14ac:dyDescent="0.25">
      <c r="C25" s="463"/>
      <c r="D25" s="466" t="s">
        <v>432</v>
      </c>
      <c r="E25" s="467">
        <v>110</v>
      </c>
      <c r="F25" s="468">
        <f t="shared" si="0"/>
        <v>95990.92300000001</v>
      </c>
      <c r="G25" s="469">
        <v>74481.611000000004</v>
      </c>
      <c r="H25" s="469"/>
      <c r="I25" s="469">
        <v>21509.312000000002</v>
      </c>
      <c r="J25" s="469"/>
      <c r="K25" s="465"/>
    </row>
    <row r="26" spans="3:11" s="462" customFormat="1" ht="15" customHeight="1" x14ac:dyDescent="0.25">
      <c r="C26" s="463"/>
      <c r="D26" s="466" t="s">
        <v>433</v>
      </c>
      <c r="E26" s="467">
        <v>120</v>
      </c>
      <c r="F26" s="468">
        <f t="shared" si="0"/>
        <v>0</v>
      </c>
      <c r="G26" s="469"/>
      <c r="H26" s="469"/>
      <c r="I26" s="469"/>
      <c r="J26" s="469"/>
      <c r="K26" s="465"/>
    </row>
    <row r="27" spans="3:11" s="462" customFormat="1" ht="22.8" x14ac:dyDescent="0.25">
      <c r="C27" s="463"/>
      <c r="D27" s="466" t="s">
        <v>434</v>
      </c>
      <c r="E27" s="467">
        <v>130</v>
      </c>
      <c r="F27" s="468">
        <f t="shared" si="0"/>
        <v>58643.290999999997</v>
      </c>
      <c r="G27" s="469">
        <v>12818.772000000001</v>
      </c>
      <c r="H27" s="469"/>
      <c r="I27" s="469">
        <v>45824.519</v>
      </c>
      <c r="J27" s="469"/>
      <c r="K27" s="465"/>
    </row>
    <row r="28" spans="3:11" s="462" customFormat="1" ht="15" customHeight="1" x14ac:dyDescent="0.25">
      <c r="C28" s="463"/>
      <c r="D28" s="466" t="s">
        <v>435</v>
      </c>
      <c r="E28" s="467">
        <v>140</v>
      </c>
      <c r="F28" s="468">
        <f t="shared" si="0"/>
        <v>0</v>
      </c>
      <c r="G28" s="469"/>
      <c r="H28" s="469"/>
      <c r="I28" s="469"/>
      <c r="J28" s="469"/>
      <c r="K28" s="465"/>
    </row>
    <row r="29" spans="3:11" s="462" customFormat="1" ht="15" customHeight="1" x14ac:dyDescent="0.25">
      <c r="C29" s="463"/>
      <c r="D29" s="466" t="s">
        <v>436</v>
      </c>
      <c r="E29" s="467">
        <v>150</v>
      </c>
      <c r="F29" s="468">
        <f t="shared" si="0"/>
        <v>314482.07400000002</v>
      </c>
      <c r="G29" s="469">
        <f>I19</f>
        <v>308791.005</v>
      </c>
      <c r="H29" s="469"/>
      <c r="I29" s="469">
        <f>J19</f>
        <v>5691.0690000000004</v>
      </c>
      <c r="J29" s="469"/>
      <c r="K29" s="465"/>
    </row>
    <row r="30" spans="3:11" s="462" customFormat="1" ht="15" customHeight="1" x14ac:dyDescent="0.25">
      <c r="C30" s="463"/>
      <c r="D30" s="466" t="s">
        <v>437</v>
      </c>
      <c r="E30" s="467">
        <v>160</v>
      </c>
      <c r="F30" s="468">
        <f t="shared" si="0"/>
        <v>0</v>
      </c>
      <c r="G30" s="469"/>
      <c r="H30" s="469"/>
      <c r="I30" s="469"/>
      <c r="J30" s="469"/>
      <c r="K30" s="465"/>
    </row>
    <row r="31" spans="3:11" s="462" customFormat="1" ht="22.8" x14ac:dyDescent="0.25">
      <c r="C31" s="463"/>
      <c r="D31" s="466" t="s">
        <v>438</v>
      </c>
      <c r="E31" s="467">
        <v>170</v>
      </c>
      <c r="F31" s="468">
        <f t="shared" si="0"/>
        <v>0</v>
      </c>
      <c r="G31" s="469"/>
      <c r="H31" s="469"/>
      <c r="I31" s="469"/>
      <c r="J31" s="469"/>
      <c r="K31" s="465"/>
    </row>
    <row r="32" spans="3:11" s="462" customFormat="1" ht="22.8" x14ac:dyDescent="0.25">
      <c r="C32" s="463"/>
      <c r="D32" s="466" t="s">
        <v>439</v>
      </c>
      <c r="E32" s="467">
        <v>180</v>
      </c>
      <c r="F32" s="468">
        <f t="shared" si="0"/>
        <v>319244.78999999998</v>
      </c>
      <c r="G32" s="469"/>
      <c r="H32" s="469"/>
      <c r="I32" s="469">
        <v>313529.478</v>
      </c>
      <c r="J32" s="469">
        <v>5715.3119999999999</v>
      </c>
      <c r="K32" s="465"/>
    </row>
    <row r="33" spans="3:11" s="462" customFormat="1" ht="15" customHeight="1" x14ac:dyDescent="0.25">
      <c r="C33" s="463"/>
      <c r="D33" s="466" t="s">
        <v>440</v>
      </c>
      <c r="E33" s="467">
        <v>190</v>
      </c>
      <c r="F33" s="468">
        <f t="shared" si="0"/>
        <v>8591.5609999999997</v>
      </c>
      <c r="G33" s="469">
        <v>2266.3359999999998</v>
      </c>
      <c r="H33" s="469"/>
      <c r="I33" s="469">
        <v>6265.2250000000004</v>
      </c>
      <c r="J33" s="469">
        <v>60</v>
      </c>
      <c r="K33" s="465"/>
    </row>
    <row r="34" spans="3:11" s="462" customFormat="1" ht="15" customHeight="1" x14ac:dyDescent="0.25">
      <c r="C34" s="463"/>
      <c r="D34" s="466" t="s">
        <v>441</v>
      </c>
      <c r="E34" s="467">
        <v>200</v>
      </c>
      <c r="F34" s="468">
        <f t="shared" si="0"/>
        <v>8591.5609999999997</v>
      </c>
      <c r="G34" s="469">
        <v>2266.3359999999998</v>
      </c>
      <c r="H34" s="469"/>
      <c r="I34" s="469">
        <v>6265.2250000000004</v>
      </c>
      <c r="J34" s="469">
        <v>60</v>
      </c>
      <c r="K34" s="465"/>
    </row>
    <row r="35" spans="3:11" s="462" customFormat="1" ht="15" customHeight="1" x14ac:dyDescent="0.25">
      <c r="C35" s="463"/>
      <c r="D35" s="466" t="s">
        <v>399</v>
      </c>
      <c r="E35" s="467">
        <v>210</v>
      </c>
      <c r="F35" s="468">
        <f t="shared" si="0"/>
        <v>0</v>
      </c>
      <c r="G35" s="468">
        <f>(G15+G19+G31)-(G24+G29+G30+G32+G33)</f>
        <v>0</v>
      </c>
      <c r="H35" s="468">
        <f>(H15+H19+H31)-(H24+H29+H30+H32+H33)</f>
        <v>0</v>
      </c>
      <c r="I35" s="468">
        <f>(I15+I19+I31)-(I24+I29+I30+I32+I33)</f>
        <v>0</v>
      </c>
      <c r="J35" s="468">
        <f>(J15+J19+J31)-(J24+J29+J30+J32+J33)</f>
        <v>0</v>
      </c>
      <c r="K35" s="465"/>
    </row>
    <row r="36" spans="3:11" s="462" customFormat="1" ht="15" customHeight="1" x14ac:dyDescent="0.25">
      <c r="C36" s="463"/>
      <c r="D36" s="464" t="s">
        <v>442</v>
      </c>
      <c r="E36" s="464"/>
      <c r="F36" s="464"/>
      <c r="G36" s="464"/>
      <c r="H36" s="464"/>
      <c r="I36" s="464"/>
      <c r="J36" s="464"/>
      <c r="K36" s="465"/>
    </row>
    <row r="37" spans="3:11" s="462" customFormat="1" ht="22.8" x14ac:dyDescent="0.25">
      <c r="C37" s="463"/>
      <c r="D37" s="466" t="s">
        <v>425</v>
      </c>
      <c r="E37" s="467">
        <v>300</v>
      </c>
      <c r="F37" s="468">
        <f t="shared" si="0"/>
        <v>77.178593000000006</v>
      </c>
      <c r="G37" s="469">
        <v>63.737416000000003</v>
      </c>
      <c r="H37" s="469"/>
      <c r="I37" s="469">
        <v>13.421298999999999</v>
      </c>
      <c r="J37" s="469">
        <v>1.9878E-2</v>
      </c>
      <c r="K37" s="465"/>
    </row>
    <row r="38" spans="3:11" s="462" customFormat="1" ht="15" customHeight="1" x14ac:dyDescent="0.25">
      <c r="C38" s="463"/>
      <c r="D38" s="466" t="s">
        <v>426</v>
      </c>
      <c r="E38" s="467">
        <v>310</v>
      </c>
      <c r="F38" s="468">
        <f t="shared" si="0"/>
        <v>0</v>
      </c>
      <c r="G38" s="469"/>
      <c r="H38" s="469"/>
      <c r="I38" s="469"/>
      <c r="J38" s="469"/>
      <c r="K38" s="465"/>
    </row>
    <row r="39" spans="3:11" s="462" customFormat="1" ht="15" customHeight="1" x14ac:dyDescent="0.25">
      <c r="C39" s="463"/>
      <c r="D39" s="466" t="s">
        <v>427</v>
      </c>
      <c r="E39" s="467">
        <v>320</v>
      </c>
      <c r="F39" s="468">
        <f t="shared" si="0"/>
        <v>0</v>
      </c>
      <c r="G39" s="469"/>
      <c r="H39" s="469"/>
      <c r="I39" s="469"/>
      <c r="J39" s="469"/>
      <c r="K39" s="465"/>
    </row>
    <row r="40" spans="3:11" s="462" customFormat="1" ht="15" customHeight="1" x14ac:dyDescent="0.25">
      <c r="C40" s="463"/>
      <c r="D40" s="466" t="s">
        <v>428</v>
      </c>
      <c r="E40" s="467">
        <v>330</v>
      </c>
      <c r="F40" s="468">
        <f t="shared" si="0"/>
        <v>0</v>
      </c>
      <c r="G40" s="469"/>
      <c r="H40" s="469"/>
      <c r="I40" s="469"/>
      <c r="J40" s="469"/>
      <c r="K40" s="465"/>
    </row>
    <row r="41" spans="3:11" s="462" customFormat="1" ht="22.8" x14ac:dyDescent="0.25">
      <c r="C41" s="463"/>
      <c r="D41" s="466" t="s">
        <v>429</v>
      </c>
      <c r="E41" s="467">
        <v>340</v>
      </c>
      <c r="F41" s="468">
        <f t="shared" si="0"/>
        <v>45.043593999999999</v>
      </c>
      <c r="G41" s="469"/>
      <c r="H41" s="469"/>
      <c r="I41" s="469">
        <v>45.043593999999999</v>
      </c>
      <c r="J41" s="469"/>
      <c r="K41" s="465"/>
    </row>
    <row r="42" spans="3:11" s="462" customFormat="1" ht="15" customHeight="1" x14ac:dyDescent="0.25">
      <c r="C42" s="463"/>
      <c r="D42" s="466" t="s">
        <v>4</v>
      </c>
      <c r="E42" s="467">
        <v>350</v>
      </c>
      <c r="F42" s="468">
        <f t="shared" si="0"/>
        <v>0</v>
      </c>
      <c r="G42" s="469"/>
      <c r="H42" s="469"/>
      <c r="I42" s="469"/>
      <c r="J42" s="469"/>
      <c r="K42" s="465"/>
    </row>
    <row r="43" spans="3:11" s="462" customFormat="1" ht="15" customHeight="1" x14ac:dyDescent="0.25">
      <c r="C43" s="463"/>
      <c r="D43" s="466" t="s">
        <v>5</v>
      </c>
      <c r="E43" s="467">
        <v>360</v>
      </c>
      <c r="F43" s="468">
        <f t="shared" si="0"/>
        <v>0</v>
      </c>
      <c r="G43" s="469"/>
      <c r="H43" s="469"/>
      <c r="I43" s="469"/>
      <c r="J43" s="469"/>
      <c r="K43" s="465"/>
    </row>
    <row r="44" spans="3:11" s="462" customFormat="1" ht="15" customHeight="1" x14ac:dyDescent="0.25">
      <c r="C44" s="463"/>
      <c r="D44" s="466" t="s">
        <v>6</v>
      </c>
      <c r="E44" s="467">
        <v>370</v>
      </c>
      <c r="F44" s="468">
        <f t="shared" si="0"/>
        <v>0</v>
      </c>
      <c r="G44" s="469"/>
      <c r="H44" s="469"/>
      <c r="I44" s="469"/>
      <c r="J44" s="469"/>
      <c r="K44" s="465"/>
    </row>
    <row r="45" spans="3:11" s="462" customFormat="1" ht="15" customHeight="1" x14ac:dyDescent="0.25">
      <c r="C45" s="463"/>
      <c r="D45" s="466" t="s">
        <v>430</v>
      </c>
      <c r="E45" s="467">
        <v>380</v>
      </c>
      <c r="F45" s="468">
        <f t="shared" si="0"/>
        <v>0</v>
      </c>
      <c r="G45" s="469"/>
      <c r="H45" s="469"/>
      <c r="I45" s="469"/>
      <c r="J45" s="469"/>
      <c r="K45" s="465"/>
    </row>
    <row r="46" spans="3:11" s="462" customFormat="1" ht="15" customHeight="1" x14ac:dyDescent="0.25">
      <c r="C46" s="463"/>
      <c r="D46" s="466" t="s">
        <v>431</v>
      </c>
      <c r="E46" s="467">
        <v>390</v>
      </c>
      <c r="F46" s="468">
        <f t="shared" si="0"/>
        <v>30.013000000000002</v>
      </c>
      <c r="G46" s="469">
        <v>17.556000000000001</v>
      </c>
      <c r="H46" s="469"/>
      <c r="I46" s="469">
        <v>12.451000000000001</v>
      </c>
      <c r="J46" s="469">
        <v>6.0000000000000001E-3</v>
      </c>
      <c r="K46" s="465"/>
    </row>
    <row r="47" spans="3:11" s="462" customFormat="1" ht="22.8" x14ac:dyDescent="0.25">
      <c r="C47" s="463"/>
      <c r="D47" s="466" t="s">
        <v>432</v>
      </c>
      <c r="E47" s="467">
        <v>400</v>
      </c>
      <c r="F47" s="468">
        <f t="shared" si="0"/>
        <v>19.218</v>
      </c>
      <c r="G47" s="469">
        <v>14.757999999999999</v>
      </c>
      <c r="H47" s="469"/>
      <c r="I47" s="469">
        <v>4.4539999999999997</v>
      </c>
      <c r="J47" s="469">
        <v>6.0000000000000001E-3</v>
      </c>
      <c r="K47" s="465"/>
    </row>
    <row r="48" spans="3:11" s="462" customFormat="1" ht="15" customHeight="1" x14ac:dyDescent="0.25">
      <c r="C48" s="463"/>
      <c r="D48" s="466" t="s">
        <v>433</v>
      </c>
      <c r="E48" s="467">
        <v>410</v>
      </c>
      <c r="F48" s="468">
        <f t="shared" si="0"/>
        <v>0</v>
      </c>
      <c r="G48" s="469"/>
      <c r="H48" s="469"/>
      <c r="I48" s="469"/>
      <c r="J48" s="469"/>
      <c r="K48" s="465"/>
    </row>
    <row r="49" spans="3:11" s="462" customFormat="1" ht="15" customHeight="1" x14ac:dyDescent="0.25">
      <c r="C49" s="463"/>
      <c r="D49" s="466" t="s">
        <v>443</v>
      </c>
      <c r="E49" s="467">
        <v>420</v>
      </c>
      <c r="F49" s="468">
        <f t="shared" si="0"/>
        <v>10.785</v>
      </c>
      <c r="G49" s="469">
        <v>2.798</v>
      </c>
      <c r="H49" s="469"/>
      <c r="I49" s="469">
        <v>7.9870000000000001</v>
      </c>
      <c r="J49" s="469"/>
      <c r="K49" s="465"/>
    </row>
    <row r="50" spans="3:11" s="462" customFormat="1" ht="15" customHeight="1" x14ac:dyDescent="0.25">
      <c r="C50" s="463"/>
      <c r="D50" s="466" t="s">
        <v>435</v>
      </c>
      <c r="E50" s="467">
        <v>430</v>
      </c>
      <c r="F50" s="468">
        <f t="shared" si="0"/>
        <v>0</v>
      </c>
      <c r="G50" s="469"/>
      <c r="H50" s="469"/>
      <c r="I50" s="469"/>
      <c r="J50" s="469"/>
      <c r="K50" s="465"/>
    </row>
    <row r="51" spans="3:11" s="462" customFormat="1" ht="15" customHeight="1" x14ac:dyDescent="0.25">
      <c r="C51" s="463"/>
      <c r="D51" s="466" t="s">
        <v>436</v>
      </c>
      <c r="E51" s="467">
        <v>440</v>
      </c>
      <c r="F51" s="468">
        <f t="shared" si="0"/>
        <v>45.043593999999999</v>
      </c>
      <c r="G51" s="469">
        <f>I41</f>
        <v>45.043593999999999</v>
      </c>
      <c r="H51" s="469"/>
      <c r="I51" s="469"/>
      <c r="J51" s="469"/>
      <c r="K51" s="465"/>
    </row>
    <row r="52" spans="3:11" s="462" customFormat="1" ht="15" customHeight="1" x14ac:dyDescent="0.25">
      <c r="C52" s="463"/>
      <c r="D52" s="466" t="s">
        <v>437</v>
      </c>
      <c r="E52" s="467">
        <v>450</v>
      </c>
      <c r="F52" s="468">
        <f t="shared" si="0"/>
        <v>0</v>
      </c>
      <c r="G52" s="469"/>
      <c r="H52" s="469"/>
      <c r="I52" s="469"/>
      <c r="J52" s="469"/>
      <c r="K52" s="465"/>
    </row>
    <row r="53" spans="3:11" s="462" customFormat="1" ht="22.8" x14ac:dyDescent="0.25">
      <c r="C53" s="463"/>
      <c r="D53" s="466" t="s">
        <v>438</v>
      </c>
      <c r="E53" s="467">
        <v>460</v>
      </c>
      <c r="F53" s="468">
        <f t="shared" si="0"/>
        <v>0</v>
      </c>
      <c r="G53" s="469"/>
      <c r="H53" s="469"/>
      <c r="I53" s="469"/>
      <c r="J53" s="469"/>
      <c r="K53" s="465"/>
    </row>
    <row r="54" spans="3:11" s="462" customFormat="1" ht="22.8" x14ac:dyDescent="0.25">
      <c r="C54" s="463"/>
      <c r="D54" s="466" t="s">
        <v>439</v>
      </c>
      <c r="E54" s="467">
        <v>470</v>
      </c>
      <c r="F54" s="468">
        <f t="shared" si="0"/>
        <v>45.787972999999994</v>
      </c>
      <c r="G54" s="469"/>
      <c r="H54" s="469"/>
      <c r="I54" s="469">
        <v>45.774434999999997</v>
      </c>
      <c r="J54" s="469">
        <v>1.3538E-2</v>
      </c>
      <c r="K54" s="465"/>
    </row>
    <row r="55" spans="3:11" s="462" customFormat="1" ht="15" customHeight="1" x14ac:dyDescent="0.25">
      <c r="C55" s="463"/>
      <c r="D55" s="466" t="s">
        <v>440</v>
      </c>
      <c r="E55" s="467">
        <v>480</v>
      </c>
      <c r="F55" s="468">
        <f t="shared" si="0"/>
        <v>1.3776199999999998</v>
      </c>
      <c r="G55" s="469">
        <v>1.1378219999999999</v>
      </c>
      <c r="H55" s="469"/>
      <c r="I55" s="469">
        <v>0.239458</v>
      </c>
      <c r="J55" s="469">
        <v>3.4000000000000002E-4</v>
      </c>
      <c r="K55" s="465"/>
    </row>
    <row r="56" spans="3:11" s="462" customFormat="1" ht="15" customHeight="1" x14ac:dyDescent="0.25">
      <c r="C56" s="463"/>
      <c r="D56" s="466" t="s">
        <v>441</v>
      </c>
      <c r="E56" s="467">
        <v>490</v>
      </c>
      <c r="F56" s="468">
        <f t="shared" si="0"/>
        <v>1.3776199999999998</v>
      </c>
      <c r="G56" s="469">
        <v>1.1378219999999999</v>
      </c>
      <c r="H56" s="469"/>
      <c r="I56" s="469">
        <v>0.239458</v>
      </c>
      <c r="J56" s="469">
        <v>3.4000000000000002E-4</v>
      </c>
      <c r="K56" s="465"/>
    </row>
    <row r="57" spans="3:11" s="462" customFormat="1" ht="15" customHeight="1" x14ac:dyDescent="0.25">
      <c r="C57" s="463"/>
      <c r="D57" s="466" t="s">
        <v>399</v>
      </c>
      <c r="E57" s="467">
        <v>500</v>
      </c>
      <c r="F57" s="468">
        <f t="shared" si="0"/>
        <v>0</v>
      </c>
      <c r="G57" s="468">
        <f>(G37+G41+G53)-(G46+G51+G52+G54+G55)</f>
        <v>0</v>
      </c>
      <c r="H57" s="468">
        <f>(H37+H41+H53)-(H46+H51+H52+H54+H55)</f>
        <v>0</v>
      </c>
      <c r="I57" s="468">
        <f>(I37+I41+I53)-(I46+I51+I52+I54+I55)</f>
        <v>0</v>
      </c>
      <c r="J57" s="468">
        <f>(J37+J41+J53)-(J46+J51+J52+J54+J55)</f>
        <v>0</v>
      </c>
      <c r="K57" s="465"/>
    </row>
    <row r="58" spans="3:11" s="462" customFormat="1" ht="15" customHeight="1" x14ac:dyDescent="0.25">
      <c r="C58" s="463"/>
      <c r="D58" s="464" t="s">
        <v>442</v>
      </c>
      <c r="E58" s="464"/>
      <c r="F58" s="464"/>
      <c r="G58" s="464"/>
      <c r="H58" s="464"/>
      <c r="I58" s="464"/>
      <c r="J58" s="464"/>
      <c r="K58" s="465"/>
    </row>
    <row r="59" spans="3:11" s="462" customFormat="1" ht="15" customHeight="1" x14ac:dyDescent="0.25">
      <c r="C59" s="463"/>
      <c r="D59" s="466" t="s">
        <v>444</v>
      </c>
      <c r="E59" s="467">
        <v>600</v>
      </c>
      <c r="F59" s="468">
        <f t="shared" si="0"/>
        <v>30.013000000000002</v>
      </c>
      <c r="G59" s="469">
        <v>17.556000000000001</v>
      </c>
      <c r="H59" s="469"/>
      <c r="I59" s="469">
        <v>12.451000000000001</v>
      </c>
      <c r="J59" s="469">
        <v>6.0000000000000001E-3</v>
      </c>
      <c r="K59" s="465"/>
    </row>
    <row r="60" spans="3:11" s="462" customFormat="1" ht="15" customHeight="1" x14ac:dyDescent="0.25">
      <c r="C60" s="463"/>
      <c r="D60" s="466" t="s">
        <v>445</v>
      </c>
      <c r="E60" s="467">
        <v>610</v>
      </c>
      <c r="F60" s="468">
        <f t="shared" si="0"/>
        <v>46.765999999999998</v>
      </c>
      <c r="G60" s="469">
        <v>23.155999999999999</v>
      </c>
      <c r="H60" s="469"/>
      <c r="I60" s="469">
        <v>23.593</v>
      </c>
      <c r="J60" s="469">
        <v>1.7000000000000001E-2</v>
      </c>
      <c r="K60" s="465"/>
    </row>
    <row r="61" spans="3:11" s="462" customFormat="1" ht="15" customHeight="1" x14ac:dyDescent="0.25">
      <c r="C61" s="463"/>
      <c r="D61" s="466" t="s">
        <v>446</v>
      </c>
      <c r="E61" s="467">
        <v>620</v>
      </c>
      <c r="F61" s="468">
        <f t="shared" si="0"/>
        <v>15.45126</v>
      </c>
      <c r="G61" s="469">
        <v>10.191319999999999</v>
      </c>
      <c r="H61" s="469"/>
      <c r="I61" s="469">
        <v>5.2599400000000003</v>
      </c>
      <c r="J61" s="469"/>
      <c r="K61" s="465"/>
    </row>
    <row r="62" spans="3:11" s="462" customFormat="1" ht="15" customHeight="1" x14ac:dyDescent="0.25">
      <c r="C62" s="463"/>
      <c r="D62" s="464" t="s">
        <v>447</v>
      </c>
      <c r="E62" s="464"/>
      <c r="F62" s="464"/>
      <c r="G62" s="464"/>
      <c r="H62" s="464"/>
      <c r="I62" s="464"/>
      <c r="J62" s="464"/>
      <c r="K62" s="465"/>
    </row>
    <row r="63" spans="3:11" s="462" customFormat="1" ht="22.8" x14ac:dyDescent="0.25">
      <c r="C63" s="463"/>
      <c r="D63" s="466" t="s">
        <v>448</v>
      </c>
      <c r="E63" s="467">
        <v>700</v>
      </c>
      <c r="F63" s="468">
        <f t="shared" si="0"/>
        <v>96018.538000000015</v>
      </c>
      <c r="G63" s="469">
        <v>74481.611000000004</v>
      </c>
      <c r="H63" s="469"/>
      <c r="I63" s="469">
        <v>21509.312000000002</v>
      </c>
      <c r="J63" s="469">
        <v>27.614999999999998</v>
      </c>
      <c r="K63" s="465"/>
    </row>
    <row r="64" spans="3:11" ht="15" customHeight="1" x14ac:dyDescent="0.25">
      <c r="C64" s="449"/>
      <c r="D64" s="466" t="s">
        <v>449</v>
      </c>
      <c r="E64" s="467">
        <v>710</v>
      </c>
      <c r="F64" s="468">
        <f t="shared" si="0"/>
        <v>0</v>
      </c>
      <c r="G64" s="470"/>
      <c r="H64" s="470"/>
      <c r="I64" s="470"/>
      <c r="J64" s="470"/>
      <c r="K64" s="459"/>
    </row>
    <row r="65" spans="3:12" ht="15" customHeight="1" x14ac:dyDescent="0.25">
      <c r="C65" s="449"/>
      <c r="D65" s="466" t="s">
        <v>450</v>
      </c>
      <c r="E65" s="467">
        <v>720</v>
      </c>
      <c r="F65" s="468">
        <f t="shared" si="0"/>
        <v>96018.538000000015</v>
      </c>
      <c r="G65" s="469">
        <v>74481.611000000004</v>
      </c>
      <c r="H65" s="469"/>
      <c r="I65" s="469">
        <v>21509.312000000002</v>
      </c>
      <c r="J65" s="469">
        <v>27.614999999999998</v>
      </c>
      <c r="K65" s="459"/>
    </row>
    <row r="66" spans="3:12" ht="15" customHeight="1" x14ac:dyDescent="0.25">
      <c r="C66" s="449"/>
      <c r="D66" s="466" t="s">
        <v>451</v>
      </c>
      <c r="E66" s="467">
        <v>730</v>
      </c>
      <c r="F66" s="468">
        <f t="shared" si="0"/>
        <v>18.800999999999998</v>
      </c>
      <c r="G66" s="470">
        <v>15.353999999999999</v>
      </c>
      <c r="H66" s="470"/>
      <c r="I66" s="470">
        <v>3.4409999999999998</v>
      </c>
      <c r="J66" s="470">
        <v>6.0000000000000001E-3</v>
      </c>
      <c r="K66" s="459"/>
    </row>
    <row r="67" spans="3:12" ht="15" customHeight="1" x14ac:dyDescent="0.25">
      <c r="C67" s="449"/>
      <c r="D67" s="466" t="s">
        <v>452</v>
      </c>
      <c r="E67" s="467">
        <v>740</v>
      </c>
      <c r="F67" s="468">
        <f t="shared" si="0"/>
        <v>0</v>
      </c>
      <c r="G67" s="470"/>
      <c r="H67" s="470"/>
      <c r="I67" s="470"/>
      <c r="J67" s="470"/>
      <c r="K67" s="459"/>
    </row>
    <row r="68" spans="3:12" ht="22.8" x14ac:dyDescent="0.25">
      <c r="C68" s="449"/>
      <c r="D68" s="466" t="s">
        <v>453</v>
      </c>
      <c r="E68" s="467">
        <v>750</v>
      </c>
      <c r="F68" s="468">
        <f t="shared" si="0"/>
        <v>58643.290999999997</v>
      </c>
      <c r="G68" s="470">
        <v>12818.772000000001</v>
      </c>
      <c r="H68" s="470"/>
      <c r="I68" s="470">
        <v>45824.519</v>
      </c>
      <c r="J68" s="470"/>
      <c r="K68" s="459"/>
    </row>
    <row r="69" spans="3:12" ht="15" customHeight="1" x14ac:dyDescent="0.25">
      <c r="C69" s="449"/>
      <c r="D69" s="466" t="s">
        <v>449</v>
      </c>
      <c r="E69" s="467">
        <v>760</v>
      </c>
      <c r="F69" s="468">
        <f t="shared" si="0"/>
        <v>0</v>
      </c>
      <c r="G69" s="470"/>
      <c r="H69" s="470"/>
      <c r="I69" s="470"/>
      <c r="J69" s="470"/>
      <c r="K69" s="459"/>
    </row>
    <row r="70" spans="3:12" ht="15" customHeight="1" x14ac:dyDescent="0.25">
      <c r="C70" s="449"/>
      <c r="D70" s="466" t="s">
        <v>450</v>
      </c>
      <c r="E70" s="467">
        <v>770</v>
      </c>
      <c r="F70" s="468">
        <f t="shared" si="0"/>
        <v>58643.290999999997</v>
      </c>
      <c r="G70" s="470">
        <v>12818.772000000001</v>
      </c>
      <c r="H70" s="470"/>
      <c r="I70" s="470">
        <v>45824.519</v>
      </c>
      <c r="J70" s="470"/>
      <c r="K70" s="459"/>
    </row>
    <row r="71" spans="3:12" ht="15" customHeight="1" x14ac:dyDescent="0.25">
      <c r="C71" s="449"/>
      <c r="D71" s="466" t="s">
        <v>451</v>
      </c>
      <c r="E71" s="467">
        <v>780</v>
      </c>
      <c r="F71" s="468">
        <f t="shared" si="0"/>
        <v>11.212</v>
      </c>
      <c r="G71" s="470">
        <v>2.202</v>
      </c>
      <c r="H71" s="470"/>
      <c r="I71" s="470">
        <v>9.01</v>
      </c>
      <c r="J71" s="470"/>
      <c r="K71" s="459"/>
    </row>
    <row r="72" spans="3:12" ht="15" customHeight="1" x14ac:dyDescent="0.25">
      <c r="C72" s="449"/>
      <c r="D72" s="466" t="s">
        <v>452</v>
      </c>
      <c r="E72" s="467">
        <v>790</v>
      </c>
      <c r="F72" s="468">
        <f t="shared" si="0"/>
        <v>0</v>
      </c>
      <c r="G72" s="470"/>
      <c r="H72" s="470"/>
      <c r="I72" s="470"/>
      <c r="J72" s="470"/>
      <c r="K72" s="459"/>
    </row>
    <row r="73" spans="3:12" ht="15" customHeight="1" x14ac:dyDescent="0.25">
      <c r="C73" s="449"/>
      <c r="D73" s="464" t="s">
        <v>454</v>
      </c>
      <c r="E73" s="464"/>
      <c r="F73" s="464"/>
      <c r="G73" s="464"/>
      <c r="H73" s="464"/>
      <c r="I73" s="464"/>
      <c r="J73" s="464"/>
      <c r="K73" s="459"/>
    </row>
    <row r="74" spans="3:12" ht="22.8" x14ac:dyDescent="0.25">
      <c r="C74" s="449"/>
      <c r="D74" s="466" t="s">
        <v>448</v>
      </c>
      <c r="E74" s="467">
        <v>800</v>
      </c>
      <c r="F74" s="468">
        <f t="shared" si="0"/>
        <v>14283.075799999999</v>
      </c>
      <c r="G74" s="470">
        <v>11243.85586</v>
      </c>
      <c r="H74" s="470"/>
      <c r="I74" s="470">
        <v>3034.7788300000002</v>
      </c>
      <c r="J74" s="470">
        <v>4.4411100000000001</v>
      </c>
      <c r="K74" s="459"/>
    </row>
    <row r="75" spans="3:12" ht="15" customHeight="1" x14ac:dyDescent="0.25">
      <c r="C75" s="449"/>
      <c r="D75" s="466" t="s">
        <v>449</v>
      </c>
      <c r="E75" s="467">
        <v>810</v>
      </c>
      <c r="F75" s="468">
        <f t="shared" si="0"/>
        <v>0</v>
      </c>
      <c r="G75" s="470"/>
      <c r="H75" s="470"/>
      <c r="I75" s="470"/>
      <c r="J75" s="470"/>
      <c r="K75" s="459"/>
    </row>
    <row r="76" spans="3:12" ht="15" customHeight="1" x14ac:dyDescent="0.25">
      <c r="C76" s="449"/>
      <c r="D76" s="466" t="s">
        <v>450</v>
      </c>
      <c r="E76" s="467">
        <v>820</v>
      </c>
      <c r="F76" s="468">
        <f t="shared" si="0"/>
        <v>14283.075799999999</v>
      </c>
      <c r="G76" s="470">
        <v>11243.85586</v>
      </c>
      <c r="H76" s="470"/>
      <c r="I76" s="470">
        <v>3034.7788300000002</v>
      </c>
      <c r="J76" s="470">
        <v>4.4411100000000001</v>
      </c>
      <c r="K76" s="459"/>
    </row>
    <row r="77" spans="3:12" ht="15" customHeight="1" x14ac:dyDescent="0.25">
      <c r="C77" s="449"/>
      <c r="D77" s="466" t="s">
        <v>451</v>
      </c>
      <c r="E77" s="467">
        <v>830</v>
      </c>
      <c r="F77" s="468">
        <f t="shared" si="0"/>
        <v>10510.428689999999</v>
      </c>
      <c r="G77" s="470">
        <v>8583.4329099999995</v>
      </c>
      <c r="H77" s="470"/>
      <c r="I77" s="470">
        <v>1923.64157</v>
      </c>
      <c r="J77" s="470">
        <v>3.3542100000000001</v>
      </c>
      <c r="K77" s="459"/>
    </row>
    <row r="78" spans="3:12" ht="15" customHeight="1" x14ac:dyDescent="0.25">
      <c r="C78" s="449"/>
      <c r="D78" s="466" t="s">
        <v>452</v>
      </c>
      <c r="E78" s="467">
        <v>840</v>
      </c>
      <c r="F78" s="468">
        <f t="shared" si="0"/>
        <v>0</v>
      </c>
      <c r="G78" s="470"/>
      <c r="H78" s="470"/>
      <c r="I78" s="470"/>
      <c r="J78" s="470"/>
      <c r="K78" s="459"/>
    </row>
    <row r="79" spans="3:12" ht="22.8" x14ac:dyDescent="0.25">
      <c r="C79" s="449"/>
      <c r="D79" s="466" t="s">
        <v>453</v>
      </c>
      <c r="E79" s="467">
        <v>850</v>
      </c>
      <c r="F79" s="468">
        <f t="shared" si="0"/>
        <v>8400.5863800000006</v>
      </c>
      <c r="G79" s="471">
        <v>1935.1410699999999</v>
      </c>
      <c r="H79" s="471"/>
      <c r="I79" s="471">
        <v>6465.4453100000001</v>
      </c>
      <c r="J79" s="471"/>
      <c r="K79" s="472"/>
      <c r="L79" s="473"/>
    </row>
    <row r="80" spans="3:12" ht="15" customHeight="1" x14ac:dyDescent="0.25">
      <c r="C80" s="449"/>
      <c r="D80" s="466" t="s">
        <v>449</v>
      </c>
      <c r="E80" s="467">
        <v>860</v>
      </c>
      <c r="F80" s="468">
        <f t="shared" ref="F80:F86" si="1">SUM(G80:J80)</f>
        <v>0</v>
      </c>
      <c r="G80" s="471"/>
      <c r="H80" s="471"/>
      <c r="I80" s="471"/>
      <c r="J80" s="471"/>
      <c r="K80" s="472"/>
      <c r="L80" s="473"/>
    </row>
    <row r="81" spans="1:19" ht="15" customHeight="1" x14ac:dyDescent="0.25">
      <c r="C81" s="449"/>
      <c r="D81" s="466" t="s">
        <v>450</v>
      </c>
      <c r="E81" s="467">
        <v>870</v>
      </c>
      <c r="F81" s="468">
        <f t="shared" si="1"/>
        <v>8400.5863800000006</v>
      </c>
      <c r="G81" s="471">
        <v>1935.1410699999999</v>
      </c>
      <c r="H81" s="471"/>
      <c r="I81" s="471">
        <v>6465.4453100000001</v>
      </c>
      <c r="J81" s="471"/>
      <c r="K81" s="472"/>
      <c r="L81" s="473"/>
    </row>
    <row r="82" spans="1:19" ht="15" customHeight="1" x14ac:dyDescent="0.25">
      <c r="C82" s="449"/>
      <c r="D82" s="466" t="s">
        <v>451</v>
      </c>
      <c r="E82" s="467">
        <v>880</v>
      </c>
      <c r="F82" s="468">
        <f t="shared" si="1"/>
        <v>6267.9073799999996</v>
      </c>
      <c r="G82" s="470">
        <v>1230.9964399999999</v>
      </c>
      <c r="H82" s="470"/>
      <c r="I82" s="470">
        <v>5036.9109399999998</v>
      </c>
      <c r="J82" s="470"/>
      <c r="K82" s="472"/>
      <c r="L82" s="473"/>
    </row>
    <row r="83" spans="1:19" ht="15" customHeight="1" x14ac:dyDescent="0.25">
      <c r="C83" s="449"/>
      <c r="D83" s="466" t="s">
        <v>452</v>
      </c>
      <c r="E83" s="467">
        <v>890</v>
      </c>
      <c r="F83" s="468">
        <f t="shared" si="1"/>
        <v>0</v>
      </c>
      <c r="G83" s="474"/>
      <c r="H83" s="474"/>
      <c r="I83" s="474"/>
      <c r="J83" s="474"/>
      <c r="K83" s="472"/>
      <c r="L83" s="473"/>
    </row>
    <row r="84" spans="1:19" ht="15" customHeight="1" x14ac:dyDescent="0.25">
      <c r="C84" s="449"/>
      <c r="D84" s="466" t="s">
        <v>455</v>
      </c>
      <c r="E84" s="467">
        <v>900</v>
      </c>
      <c r="F84" s="468">
        <f t="shared" si="1"/>
        <v>0</v>
      </c>
      <c r="G84" s="474"/>
      <c r="H84" s="474"/>
      <c r="I84" s="474"/>
      <c r="J84" s="474"/>
      <c r="K84" s="472"/>
      <c r="L84" s="473"/>
    </row>
    <row r="85" spans="1:19" ht="15" customHeight="1" x14ac:dyDescent="0.25">
      <c r="C85" s="449"/>
      <c r="D85" s="466" t="s">
        <v>452</v>
      </c>
      <c r="E85" s="467">
        <v>910</v>
      </c>
      <c r="F85" s="468">
        <f t="shared" si="1"/>
        <v>0</v>
      </c>
      <c r="G85" s="474"/>
      <c r="H85" s="474"/>
      <c r="I85" s="474"/>
      <c r="J85" s="474"/>
      <c r="K85" s="472"/>
      <c r="L85" s="473"/>
    </row>
    <row r="86" spans="1:19" ht="15" customHeight="1" x14ac:dyDescent="0.25">
      <c r="C86" s="449"/>
      <c r="D86" s="466" t="s">
        <v>451</v>
      </c>
      <c r="E86" s="467">
        <v>920</v>
      </c>
      <c r="F86" s="468">
        <f t="shared" si="1"/>
        <v>0</v>
      </c>
      <c r="G86" s="474"/>
      <c r="H86" s="474"/>
      <c r="I86" s="474"/>
      <c r="J86" s="474"/>
      <c r="K86" s="472"/>
      <c r="L86" s="473"/>
    </row>
    <row r="87" spans="1:19" x14ac:dyDescent="0.25">
      <c r="D87" s="456"/>
      <c r="E87" s="475"/>
      <c r="F87" s="475"/>
      <c r="G87" s="475"/>
      <c r="H87" s="475"/>
      <c r="I87" s="475"/>
      <c r="J87" s="475"/>
      <c r="K87" s="476"/>
      <c r="L87" s="476"/>
      <c r="M87" s="476"/>
      <c r="N87" s="476"/>
      <c r="O87" s="476"/>
      <c r="P87" s="476"/>
      <c r="Q87" s="476"/>
      <c r="R87" s="473"/>
      <c r="S87" s="473"/>
    </row>
    <row r="88" spans="1:19" s="478" customFormat="1" ht="13.2" x14ac:dyDescent="0.25">
      <c r="A88" s="477"/>
      <c r="D88" s="479" t="s">
        <v>456</v>
      </c>
      <c r="E88" s="480" t="str">
        <f>IF([3]Титульный!G34="","",[3]Титульный!G34)</f>
        <v>Карманов Олег Борисович</v>
      </c>
      <c r="F88" s="480"/>
      <c r="G88" s="480"/>
      <c r="H88" s="480"/>
      <c r="J88" s="481"/>
      <c r="K88" s="482"/>
    </row>
    <row r="89" spans="1:19" s="478" customFormat="1" ht="13.2" x14ac:dyDescent="0.25">
      <c r="A89" s="477"/>
      <c r="E89" s="483" t="s">
        <v>457</v>
      </c>
      <c r="F89" s="483"/>
      <c r="G89" s="483"/>
      <c r="H89" s="483"/>
      <c r="J89" s="484" t="s">
        <v>458</v>
      </c>
      <c r="K89" s="483"/>
    </row>
    <row r="90" spans="1:19" s="478" customFormat="1" ht="13.2" x14ac:dyDescent="0.25">
      <c r="A90" s="477"/>
      <c r="G90" s="485"/>
      <c r="K90" s="485"/>
    </row>
    <row r="91" spans="1:19" s="478" customFormat="1" ht="13.2" x14ac:dyDescent="0.25">
      <c r="A91" s="477"/>
    </row>
    <row r="92" spans="1:19" s="478" customFormat="1" ht="13.2" x14ac:dyDescent="0.25">
      <c r="A92" s="477"/>
      <c r="D92" s="486" t="s">
        <v>459</v>
      </c>
      <c r="E92" s="480" t="str">
        <f>IF([3]Титульный!G43="","",[3]Титульный!G43)</f>
        <v>начальник бюро договоров</v>
      </c>
      <c r="F92" s="480"/>
      <c r="G92" s="487"/>
      <c r="H92" s="480" t="str">
        <f>IF([3]Титульный!G42="","",[3]Титульный!G42)</f>
        <v>Кузнецова Нина Николаевна</v>
      </c>
      <c r="I92" s="480"/>
      <c r="J92" s="480"/>
      <c r="K92" s="487"/>
      <c r="L92" s="488"/>
      <c r="M92" s="488"/>
    </row>
    <row r="93" spans="1:19" s="478" customFormat="1" ht="13.2" x14ac:dyDescent="0.25">
      <c r="A93" s="477"/>
      <c r="D93" s="486" t="s">
        <v>460</v>
      </c>
      <c r="E93" s="489" t="s">
        <v>461</v>
      </c>
      <c r="F93" s="489"/>
      <c r="G93" s="485"/>
      <c r="H93" s="489" t="s">
        <v>457</v>
      </c>
      <c r="I93" s="489"/>
      <c r="J93" s="489"/>
      <c r="K93" s="485"/>
      <c r="L93" s="489" t="s">
        <v>458</v>
      </c>
      <c r="M93" s="489"/>
    </row>
    <row r="94" spans="1:19" s="478" customFormat="1" ht="13.2" x14ac:dyDescent="0.25">
      <c r="A94" s="477"/>
      <c r="D94" s="486" t="s">
        <v>462</v>
      </c>
    </row>
    <row r="95" spans="1:19" s="478" customFormat="1" ht="13.2" x14ac:dyDescent="0.25">
      <c r="A95" s="477"/>
      <c r="E95" s="480" t="str">
        <f>IF([3]Титульный!G44="","",[3]Титульный!G44)</f>
        <v>(34350) 3-59-66</v>
      </c>
      <c r="F95" s="480"/>
      <c r="G95" s="480"/>
      <c r="I95" s="490" t="s">
        <v>463</v>
      </c>
      <c r="J95" s="486"/>
    </row>
    <row r="96" spans="1:19" s="478" customFormat="1" ht="13.2" x14ac:dyDescent="0.25">
      <c r="A96" s="477"/>
      <c r="E96" s="491" t="s">
        <v>464</v>
      </c>
      <c r="F96" s="491"/>
      <c r="G96" s="491"/>
      <c r="I96" s="492" t="s">
        <v>465</v>
      </c>
      <c r="J96" s="492"/>
    </row>
    <row r="97" spans="5:19" x14ac:dyDescent="0.25">
      <c r="E97" s="476"/>
      <c r="F97" s="476"/>
      <c r="G97" s="476"/>
      <c r="H97" s="476"/>
      <c r="I97" s="476"/>
      <c r="J97" s="476"/>
      <c r="K97" s="476"/>
      <c r="L97" s="476"/>
      <c r="M97" s="476"/>
      <c r="N97" s="476"/>
      <c r="O97" s="476"/>
      <c r="P97" s="476"/>
      <c r="Q97" s="476"/>
      <c r="R97" s="473"/>
      <c r="S97" s="473"/>
    </row>
    <row r="98" spans="5:19" x14ac:dyDescent="0.25">
      <c r="E98" s="476"/>
      <c r="F98" s="476"/>
      <c r="G98" s="476"/>
      <c r="H98" s="476"/>
      <c r="I98" s="476"/>
      <c r="J98" s="476"/>
      <c r="K98" s="476"/>
      <c r="L98" s="476"/>
      <c r="M98" s="476"/>
      <c r="N98" s="476"/>
      <c r="O98" s="476"/>
      <c r="P98" s="476"/>
      <c r="Q98" s="476"/>
      <c r="R98" s="473"/>
      <c r="S98" s="473"/>
    </row>
    <row r="99" spans="5:19" x14ac:dyDescent="0.25">
      <c r="E99" s="476"/>
      <c r="F99" s="476"/>
      <c r="G99" s="476"/>
      <c r="H99" s="476"/>
      <c r="I99" s="476"/>
      <c r="J99" s="476"/>
      <c r="K99" s="476"/>
      <c r="L99" s="476"/>
      <c r="M99" s="476"/>
      <c r="N99" s="476"/>
      <c r="O99" s="476"/>
      <c r="P99" s="476"/>
      <c r="Q99" s="476"/>
      <c r="R99" s="473"/>
      <c r="S99" s="473"/>
    </row>
    <row r="100" spans="5:19" x14ac:dyDescent="0.25">
      <c r="E100" s="476"/>
      <c r="F100" s="476"/>
      <c r="G100" s="476"/>
      <c r="H100" s="476"/>
      <c r="I100" s="476"/>
      <c r="J100" s="476"/>
      <c r="K100" s="476"/>
      <c r="L100" s="476"/>
      <c r="M100" s="476"/>
      <c r="N100" s="476"/>
      <c r="O100" s="476"/>
      <c r="P100" s="476"/>
      <c r="Q100" s="476"/>
      <c r="R100" s="473"/>
      <c r="S100" s="473"/>
    </row>
    <row r="101" spans="5:19" x14ac:dyDescent="0.25">
      <c r="E101" s="476"/>
      <c r="F101" s="476"/>
      <c r="G101" s="476"/>
      <c r="H101" s="476"/>
      <c r="I101" s="476"/>
      <c r="J101" s="476"/>
      <c r="K101" s="476"/>
      <c r="L101" s="476"/>
      <c r="M101" s="476"/>
      <c r="N101" s="476"/>
      <c r="O101" s="476"/>
      <c r="P101" s="476"/>
      <c r="Q101" s="476"/>
      <c r="R101" s="473"/>
      <c r="S101" s="473"/>
    </row>
    <row r="102" spans="5:19" x14ac:dyDescent="0.25">
      <c r="E102" s="476"/>
      <c r="F102" s="476"/>
      <c r="G102" s="476"/>
      <c r="H102" s="476"/>
      <c r="I102" s="476"/>
      <c r="J102" s="476"/>
      <c r="K102" s="476"/>
      <c r="L102" s="476"/>
      <c r="M102" s="476"/>
      <c r="N102" s="476"/>
      <c r="O102" s="476"/>
      <c r="P102" s="476"/>
      <c r="Q102" s="476"/>
      <c r="R102" s="473"/>
      <c r="S102" s="473"/>
    </row>
    <row r="103" spans="5:19" x14ac:dyDescent="0.25">
      <c r="E103" s="476"/>
      <c r="F103" s="476"/>
      <c r="G103" s="476"/>
      <c r="H103" s="476"/>
      <c r="I103" s="476"/>
      <c r="J103" s="476"/>
      <c r="K103" s="476"/>
      <c r="L103" s="476"/>
      <c r="M103" s="476"/>
      <c r="N103" s="476"/>
      <c r="O103" s="476"/>
      <c r="P103" s="476"/>
      <c r="Q103" s="476"/>
      <c r="R103" s="473"/>
      <c r="S103" s="473"/>
    </row>
    <row r="104" spans="5:19" x14ac:dyDescent="0.25">
      <c r="E104" s="476"/>
      <c r="F104" s="476"/>
      <c r="G104" s="476"/>
      <c r="H104" s="476"/>
      <c r="I104" s="476"/>
      <c r="J104" s="476"/>
      <c r="K104" s="476"/>
      <c r="L104" s="476"/>
      <c r="M104" s="476"/>
      <c r="N104" s="476"/>
      <c r="O104" s="476"/>
      <c r="P104" s="476"/>
      <c r="Q104" s="476"/>
      <c r="R104" s="473"/>
      <c r="S104" s="473"/>
    </row>
    <row r="105" spans="5:19" x14ac:dyDescent="0.25">
      <c r="E105" s="476"/>
      <c r="F105" s="476"/>
      <c r="G105" s="476"/>
      <c r="H105" s="476"/>
      <c r="I105" s="476"/>
      <c r="J105" s="476"/>
      <c r="K105" s="476"/>
      <c r="L105" s="476"/>
      <c r="M105" s="476"/>
      <c r="N105" s="476"/>
      <c r="O105" s="476"/>
      <c r="P105" s="476"/>
      <c r="Q105" s="476"/>
      <c r="R105" s="473"/>
      <c r="S105" s="473"/>
    </row>
    <row r="106" spans="5:19" x14ac:dyDescent="0.25">
      <c r="E106" s="476"/>
      <c r="F106" s="476"/>
      <c r="G106" s="476"/>
      <c r="H106" s="476"/>
      <c r="I106" s="476"/>
      <c r="J106" s="476"/>
      <c r="K106" s="476"/>
      <c r="L106" s="476"/>
      <c r="M106" s="476"/>
      <c r="N106" s="476"/>
      <c r="O106" s="476"/>
      <c r="P106" s="476"/>
      <c r="Q106" s="476"/>
      <c r="R106" s="473"/>
      <c r="S106" s="473"/>
    </row>
    <row r="107" spans="5:19" x14ac:dyDescent="0.25">
      <c r="E107" s="476"/>
      <c r="F107" s="476"/>
      <c r="G107" s="476"/>
      <c r="H107" s="476"/>
      <c r="I107" s="476"/>
      <c r="J107" s="476"/>
      <c r="K107" s="476"/>
      <c r="L107" s="476"/>
      <c r="M107" s="476"/>
      <c r="N107" s="476"/>
      <c r="O107" s="476"/>
      <c r="P107" s="476"/>
      <c r="Q107" s="476"/>
      <c r="R107" s="473"/>
      <c r="S107" s="473"/>
    </row>
    <row r="108" spans="5:19" x14ac:dyDescent="0.25">
      <c r="E108" s="476"/>
      <c r="F108" s="476"/>
      <c r="G108" s="476"/>
      <c r="H108" s="476"/>
      <c r="I108" s="476"/>
      <c r="J108" s="476"/>
      <c r="K108" s="476"/>
      <c r="L108" s="476"/>
      <c r="M108" s="476"/>
      <c r="N108" s="476"/>
      <c r="O108" s="476"/>
      <c r="P108" s="476"/>
      <c r="Q108" s="476"/>
      <c r="R108" s="473"/>
      <c r="S108" s="473"/>
    </row>
    <row r="109" spans="5:19" x14ac:dyDescent="0.25">
      <c r="E109" s="476"/>
      <c r="F109" s="476"/>
      <c r="G109" s="476"/>
      <c r="H109" s="476"/>
      <c r="I109" s="476"/>
      <c r="J109" s="476"/>
      <c r="K109" s="476"/>
      <c r="L109" s="476"/>
      <c r="M109" s="476"/>
      <c r="N109" s="476"/>
      <c r="O109" s="476"/>
      <c r="P109" s="476"/>
      <c r="Q109" s="476"/>
      <c r="R109" s="473"/>
      <c r="S109" s="473"/>
    </row>
    <row r="110" spans="5:19" x14ac:dyDescent="0.25">
      <c r="E110" s="476"/>
      <c r="F110" s="476"/>
      <c r="G110" s="476"/>
      <c r="H110" s="476"/>
      <c r="I110" s="476"/>
      <c r="J110" s="476"/>
      <c r="K110" s="476"/>
      <c r="L110" s="476"/>
      <c r="M110" s="476"/>
      <c r="N110" s="476"/>
      <c r="O110" s="476"/>
      <c r="P110" s="476"/>
      <c r="Q110" s="476"/>
      <c r="R110" s="473"/>
      <c r="S110" s="473"/>
    </row>
    <row r="111" spans="5:19" x14ac:dyDescent="0.25">
      <c r="E111" s="476"/>
      <c r="F111" s="476"/>
      <c r="G111" s="476"/>
      <c r="H111" s="476"/>
      <c r="I111" s="476"/>
      <c r="J111" s="476"/>
      <c r="K111" s="476"/>
      <c r="L111" s="476"/>
      <c r="M111" s="476"/>
      <c r="N111" s="476"/>
      <c r="O111" s="476"/>
      <c r="P111" s="476"/>
      <c r="Q111" s="476"/>
      <c r="R111" s="473"/>
      <c r="S111" s="473"/>
    </row>
    <row r="112" spans="5:19" x14ac:dyDescent="0.25">
      <c r="E112" s="476"/>
      <c r="F112" s="476"/>
      <c r="G112" s="476"/>
      <c r="H112" s="476"/>
      <c r="I112" s="476"/>
      <c r="J112" s="476"/>
      <c r="K112" s="476"/>
      <c r="L112" s="476"/>
      <c r="M112" s="476"/>
      <c r="N112" s="476"/>
      <c r="O112" s="476"/>
      <c r="P112" s="476"/>
      <c r="Q112" s="476"/>
      <c r="R112" s="473"/>
      <c r="S112" s="473"/>
    </row>
    <row r="113" spans="5:19" x14ac:dyDescent="0.25">
      <c r="E113" s="476"/>
      <c r="F113" s="476"/>
      <c r="G113" s="476"/>
      <c r="H113" s="476"/>
      <c r="I113" s="476"/>
      <c r="J113" s="476"/>
      <c r="K113" s="476"/>
      <c r="L113" s="476"/>
      <c r="M113" s="476"/>
      <c r="N113" s="476"/>
      <c r="O113" s="476"/>
      <c r="P113" s="476"/>
      <c r="Q113" s="476"/>
      <c r="R113" s="473"/>
      <c r="S113" s="473"/>
    </row>
    <row r="114" spans="5:19" x14ac:dyDescent="0.25">
      <c r="E114" s="476"/>
      <c r="F114" s="476"/>
      <c r="G114" s="476"/>
      <c r="H114" s="476"/>
      <c r="I114" s="476"/>
      <c r="J114" s="476"/>
      <c r="K114" s="476"/>
      <c r="L114" s="476"/>
      <c r="M114" s="476"/>
      <c r="N114" s="476"/>
      <c r="O114" s="476"/>
      <c r="P114" s="476"/>
      <c r="Q114" s="476"/>
      <c r="R114" s="473"/>
      <c r="S114" s="473"/>
    </row>
    <row r="115" spans="5:19" x14ac:dyDescent="0.25">
      <c r="E115" s="476"/>
      <c r="F115" s="476"/>
      <c r="G115" s="476"/>
      <c r="H115" s="476"/>
      <c r="I115" s="476"/>
      <c r="J115" s="476"/>
      <c r="K115" s="476"/>
      <c r="L115" s="476"/>
      <c r="M115" s="476"/>
      <c r="N115" s="476"/>
      <c r="O115" s="476"/>
      <c r="P115" s="476"/>
      <c r="Q115" s="476"/>
      <c r="R115" s="473"/>
      <c r="S115" s="473"/>
    </row>
    <row r="116" spans="5:19" x14ac:dyDescent="0.25">
      <c r="E116" s="476"/>
      <c r="F116" s="476"/>
      <c r="G116" s="476"/>
      <c r="H116" s="476"/>
      <c r="I116" s="476"/>
      <c r="J116" s="476"/>
      <c r="K116" s="476"/>
      <c r="L116" s="476"/>
      <c r="M116" s="476"/>
      <c r="N116" s="476"/>
      <c r="O116" s="476"/>
      <c r="P116" s="476"/>
      <c r="Q116" s="476"/>
      <c r="R116" s="473"/>
      <c r="S116" s="473"/>
    </row>
    <row r="117" spans="5:19" x14ac:dyDescent="0.25">
      <c r="E117" s="476"/>
      <c r="F117" s="476"/>
      <c r="G117" s="476"/>
      <c r="H117" s="476"/>
      <c r="I117" s="476"/>
      <c r="J117" s="476"/>
      <c r="K117" s="476"/>
      <c r="L117" s="476"/>
      <c r="M117" s="476"/>
      <c r="N117" s="476"/>
      <c r="O117" s="476"/>
      <c r="P117" s="476"/>
      <c r="Q117" s="476"/>
      <c r="R117" s="473"/>
      <c r="S117" s="473"/>
    </row>
    <row r="118" spans="5:19" x14ac:dyDescent="0.25">
      <c r="E118" s="476"/>
      <c r="F118" s="476"/>
      <c r="G118" s="476"/>
      <c r="H118" s="476"/>
      <c r="I118" s="476"/>
      <c r="J118" s="476"/>
      <c r="K118" s="476"/>
      <c r="L118" s="476"/>
      <c r="M118" s="476"/>
      <c r="N118" s="476"/>
      <c r="O118" s="476"/>
      <c r="P118" s="476"/>
      <c r="Q118" s="476"/>
      <c r="R118" s="473"/>
      <c r="S118" s="473"/>
    </row>
    <row r="119" spans="5:19" x14ac:dyDescent="0.25">
      <c r="E119" s="476"/>
      <c r="F119" s="476"/>
      <c r="G119" s="476"/>
      <c r="H119" s="476"/>
      <c r="I119" s="476"/>
      <c r="J119" s="476"/>
      <c r="K119" s="476"/>
      <c r="L119" s="476"/>
      <c r="M119" s="476"/>
      <c r="N119" s="476"/>
      <c r="O119" s="476"/>
      <c r="P119" s="476"/>
      <c r="Q119" s="476"/>
      <c r="R119" s="473"/>
      <c r="S119" s="473"/>
    </row>
    <row r="120" spans="5:19" x14ac:dyDescent="0.25">
      <c r="E120" s="476"/>
      <c r="F120" s="476"/>
      <c r="G120" s="476"/>
      <c r="H120" s="476"/>
      <c r="I120" s="476"/>
      <c r="J120" s="476"/>
      <c r="K120" s="476"/>
      <c r="L120" s="476"/>
      <c r="M120" s="476"/>
      <c r="N120" s="476"/>
      <c r="O120" s="476"/>
      <c r="P120" s="476"/>
      <c r="Q120" s="476"/>
      <c r="R120" s="473"/>
      <c r="S120" s="473"/>
    </row>
    <row r="121" spans="5:19" x14ac:dyDescent="0.25">
      <c r="E121" s="476"/>
      <c r="F121" s="476"/>
      <c r="G121" s="476"/>
      <c r="H121" s="476"/>
      <c r="I121" s="476"/>
      <c r="J121" s="476"/>
      <c r="K121" s="476"/>
      <c r="L121" s="476"/>
      <c r="M121" s="476"/>
      <c r="N121" s="476"/>
      <c r="O121" s="476"/>
      <c r="P121" s="476"/>
      <c r="Q121" s="476"/>
      <c r="R121" s="473"/>
      <c r="S121" s="473"/>
    </row>
    <row r="122" spans="5:19" x14ac:dyDescent="0.25">
      <c r="E122" s="476"/>
      <c r="F122" s="476"/>
      <c r="G122" s="476"/>
      <c r="H122" s="476"/>
      <c r="I122" s="476"/>
      <c r="J122" s="476"/>
      <c r="K122" s="476"/>
      <c r="L122" s="476"/>
      <c r="M122" s="476"/>
      <c r="N122" s="476"/>
      <c r="O122" s="476"/>
      <c r="P122" s="476"/>
      <c r="Q122" s="476"/>
      <c r="R122" s="473"/>
      <c r="S122" s="473"/>
    </row>
    <row r="123" spans="5:19" x14ac:dyDescent="0.25">
      <c r="E123" s="476"/>
      <c r="F123" s="476"/>
      <c r="G123" s="476"/>
      <c r="H123" s="476"/>
      <c r="I123" s="476"/>
      <c r="J123" s="476"/>
      <c r="K123" s="476"/>
      <c r="L123" s="476"/>
      <c r="M123" s="476"/>
      <c r="N123" s="476"/>
      <c r="O123" s="476"/>
      <c r="P123" s="476"/>
      <c r="Q123" s="476"/>
      <c r="R123" s="473"/>
      <c r="S123" s="473"/>
    </row>
    <row r="124" spans="5:19" x14ac:dyDescent="0.25">
      <c r="E124" s="476"/>
      <c r="F124" s="476"/>
      <c r="G124" s="476"/>
      <c r="H124" s="476"/>
      <c r="I124" s="476"/>
      <c r="J124" s="476"/>
      <c r="K124" s="476"/>
      <c r="L124" s="476"/>
      <c r="M124" s="476"/>
      <c r="N124" s="476"/>
      <c r="O124" s="476"/>
      <c r="P124" s="476"/>
      <c r="Q124" s="476"/>
      <c r="R124" s="473"/>
      <c r="S124" s="473"/>
    </row>
    <row r="125" spans="5:19" x14ac:dyDescent="0.25">
      <c r="E125" s="476"/>
      <c r="F125" s="476"/>
      <c r="G125" s="476"/>
      <c r="H125" s="476"/>
      <c r="I125" s="476"/>
      <c r="J125" s="476"/>
      <c r="K125" s="476"/>
      <c r="L125" s="476"/>
      <c r="M125" s="476"/>
      <c r="N125" s="476"/>
      <c r="O125" s="476"/>
      <c r="P125" s="476"/>
      <c r="Q125" s="476"/>
      <c r="R125" s="473"/>
      <c r="S125" s="473"/>
    </row>
    <row r="126" spans="5:19" x14ac:dyDescent="0.25">
      <c r="E126" s="476"/>
      <c r="F126" s="476"/>
      <c r="G126" s="476"/>
      <c r="H126" s="476"/>
      <c r="I126" s="476"/>
      <c r="J126" s="476"/>
      <c r="K126" s="476"/>
      <c r="L126" s="476"/>
      <c r="M126" s="476"/>
      <c r="N126" s="476"/>
      <c r="O126" s="476"/>
      <c r="P126" s="476"/>
      <c r="Q126" s="476"/>
      <c r="R126" s="473"/>
      <c r="S126" s="473"/>
    </row>
    <row r="127" spans="5:19" x14ac:dyDescent="0.25">
      <c r="E127" s="476"/>
      <c r="F127" s="476"/>
      <c r="G127" s="476"/>
      <c r="H127" s="476"/>
      <c r="I127" s="476"/>
      <c r="J127" s="476"/>
      <c r="K127" s="476"/>
      <c r="L127" s="476"/>
      <c r="M127" s="476"/>
      <c r="N127" s="476"/>
      <c r="O127" s="476"/>
      <c r="P127" s="476"/>
      <c r="Q127" s="476"/>
      <c r="R127" s="473"/>
      <c r="S127" s="473"/>
    </row>
    <row r="128" spans="5:19" x14ac:dyDescent="0.25">
      <c r="E128" s="476"/>
      <c r="F128" s="476"/>
      <c r="G128" s="476"/>
      <c r="H128" s="476"/>
      <c r="I128" s="476"/>
      <c r="J128" s="476"/>
      <c r="K128" s="476"/>
      <c r="L128" s="476"/>
      <c r="M128" s="476"/>
      <c r="N128" s="476"/>
      <c r="O128" s="476"/>
      <c r="P128" s="476"/>
      <c r="Q128" s="476"/>
      <c r="R128" s="473"/>
      <c r="S128" s="473"/>
    </row>
    <row r="129" spans="5:19" x14ac:dyDescent="0.25">
      <c r="E129" s="473"/>
      <c r="F129" s="473"/>
      <c r="G129" s="473"/>
      <c r="H129" s="473"/>
      <c r="I129" s="473"/>
      <c r="J129" s="473"/>
      <c r="K129" s="473"/>
      <c r="L129" s="473"/>
      <c r="M129" s="473"/>
      <c r="N129" s="473"/>
      <c r="O129" s="473"/>
      <c r="P129" s="473"/>
      <c r="Q129" s="473"/>
      <c r="R129" s="473"/>
      <c r="S129" s="473"/>
    </row>
    <row r="130" spans="5:19" x14ac:dyDescent="0.25">
      <c r="E130" s="473"/>
      <c r="F130" s="473"/>
      <c r="G130" s="473"/>
      <c r="H130" s="473"/>
      <c r="I130" s="473"/>
      <c r="J130" s="473"/>
      <c r="K130" s="473"/>
      <c r="L130" s="473"/>
      <c r="M130" s="473"/>
      <c r="N130" s="473"/>
      <c r="O130" s="473"/>
      <c r="P130" s="473"/>
      <c r="Q130" s="473"/>
      <c r="R130" s="473"/>
      <c r="S130" s="473"/>
    </row>
    <row r="131" spans="5:19" x14ac:dyDescent="0.25">
      <c r="E131" s="473"/>
      <c r="F131" s="473"/>
      <c r="G131" s="473"/>
      <c r="H131" s="473"/>
      <c r="I131" s="473"/>
      <c r="J131" s="473"/>
      <c r="K131" s="473"/>
      <c r="L131" s="473"/>
      <c r="M131" s="473"/>
      <c r="N131" s="473"/>
      <c r="O131" s="473"/>
      <c r="P131" s="473"/>
      <c r="Q131" s="473"/>
      <c r="R131" s="473"/>
      <c r="S131" s="473"/>
    </row>
    <row r="132" spans="5:19" x14ac:dyDescent="0.25">
      <c r="E132" s="473"/>
      <c r="F132" s="473"/>
      <c r="G132" s="473"/>
      <c r="H132" s="473"/>
      <c r="I132" s="473"/>
      <c r="J132" s="473"/>
      <c r="K132" s="473"/>
      <c r="L132" s="473"/>
      <c r="M132" s="473"/>
      <c r="N132" s="473"/>
      <c r="O132" s="473"/>
      <c r="P132" s="473"/>
      <c r="Q132" s="473"/>
      <c r="R132" s="473"/>
      <c r="S132" s="473"/>
    </row>
  </sheetData>
  <mergeCells count="20">
    <mergeCell ref="E96:G96"/>
    <mergeCell ref="E92:F92"/>
    <mergeCell ref="H92:J92"/>
    <mergeCell ref="E93:F93"/>
    <mergeCell ref="H93:J93"/>
    <mergeCell ref="L93:M93"/>
    <mergeCell ref="E95:G95"/>
    <mergeCell ref="D58:J58"/>
    <mergeCell ref="D62:J62"/>
    <mergeCell ref="D73:J73"/>
    <mergeCell ref="E88:H88"/>
    <mergeCell ref="J88:K88"/>
    <mergeCell ref="E89:H89"/>
    <mergeCell ref="J89:K89"/>
    <mergeCell ref="D11:D12"/>
    <mergeCell ref="E11:E12"/>
    <mergeCell ref="F11:F12"/>
    <mergeCell ref="G11:J11"/>
    <mergeCell ref="D14:J14"/>
    <mergeCell ref="D36:J36"/>
  </mergeCells>
  <dataValidations count="1">
    <dataValidation type="decimal" allowBlank="1" showErrorMessage="1" errorTitle="Ошибка" error="Допускается ввод только действительных чисел!" sqref="F74:J86 JB74:JF86 SX74:TB86 ACT74:ACX86 AMP74:AMT86 AWL74:AWP86 BGH74:BGL86 BQD74:BQH86 BZZ74:CAD86 CJV74:CJZ86 CTR74:CTV86 DDN74:DDR86 DNJ74:DNN86 DXF74:DXJ86 EHB74:EHF86 EQX74:ERB86 FAT74:FAX86 FKP74:FKT86 FUL74:FUP86 GEH74:GEL86 GOD74:GOH86 GXZ74:GYD86 HHV74:HHZ86 HRR74:HRV86 IBN74:IBR86 ILJ74:ILN86 IVF74:IVJ86 JFB74:JFF86 JOX74:JPB86 JYT74:JYX86 KIP74:KIT86 KSL74:KSP86 LCH74:LCL86 LMD74:LMH86 LVZ74:LWD86 MFV74:MFZ86 MPR74:MPV86 MZN74:MZR86 NJJ74:NJN86 NTF74:NTJ86 ODB74:ODF86 OMX74:ONB86 OWT74:OWX86 PGP74:PGT86 PQL74:PQP86 QAH74:QAL86 QKD74:QKH86 QTZ74:QUD86 RDV74:RDZ86 RNR74:RNV86 RXN74:RXR86 SHJ74:SHN86 SRF74:SRJ86 TBB74:TBF86 TKX74:TLB86 TUT74:TUX86 UEP74:UET86 UOL74:UOP86 UYH74:UYL86 VID74:VIH86 VRZ74:VSD86 WBV74:WBZ86 WLR74:WLV86 WVN74:WVR86 F65610:J65622 JB65610:JF65622 SX65610:TB65622 ACT65610:ACX65622 AMP65610:AMT65622 AWL65610:AWP65622 BGH65610:BGL65622 BQD65610:BQH65622 BZZ65610:CAD65622 CJV65610:CJZ65622 CTR65610:CTV65622 DDN65610:DDR65622 DNJ65610:DNN65622 DXF65610:DXJ65622 EHB65610:EHF65622 EQX65610:ERB65622 FAT65610:FAX65622 FKP65610:FKT65622 FUL65610:FUP65622 GEH65610:GEL65622 GOD65610:GOH65622 GXZ65610:GYD65622 HHV65610:HHZ65622 HRR65610:HRV65622 IBN65610:IBR65622 ILJ65610:ILN65622 IVF65610:IVJ65622 JFB65610:JFF65622 JOX65610:JPB65622 JYT65610:JYX65622 KIP65610:KIT65622 KSL65610:KSP65622 LCH65610:LCL65622 LMD65610:LMH65622 LVZ65610:LWD65622 MFV65610:MFZ65622 MPR65610:MPV65622 MZN65610:MZR65622 NJJ65610:NJN65622 NTF65610:NTJ65622 ODB65610:ODF65622 OMX65610:ONB65622 OWT65610:OWX65622 PGP65610:PGT65622 PQL65610:PQP65622 QAH65610:QAL65622 QKD65610:QKH65622 QTZ65610:QUD65622 RDV65610:RDZ65622 RNR65610:RNV65622 RXN65610:RXR65622 SHJ65610:SHN65622 SRF65610:SRJ65622 TBB65610:TBF65622 TKX65610:TLB65622 TUT65610:TUX65622 UEP65610:UET65622 UOL65610:UOP65622 UYH65610:UYL65622 VID65610:VIH65622 VRZ65610:VSD65622 WBV65610:WBZ65622 WLR65610:WLV65622 WVN65610:WVR65622 F131146:J131158 JB131146:JF131158 SX131146:TB131158 ACT131146:ACX131158 AMP131146:AMT131158 AWL131146:AWP131158 BGH131146:BGL131158 BQD131146:BQH131158 BZZ131146:CAD131158 CJV131146:CJZ131158 CTR131146:CTV131158 DDN131146:DDR131158 DNJ131146:DNN131158 DXF131146:DXJ131158 EHB131146:EHF131158 EQX131146:ERB131158 FAT131146:FAX131158 FKP131146:FKT131158 FUL131146:FUP131158 GEH131146:GEL131158 GOD131146:GOH131158 GXZ131146:GYD131158 HHV131146:HHZ131158 HRR131146:HRV131158 IBN131146:IBR131158 ILJ131146:ILN131158 IVF131146:IVJ131158 JFB131146:JFF131158 JOX131146:JPB131158 JYT131146:JYX131158 KIP131146:KIT131158 KSL131146:KSP131158 LCH131146:LCL131158 LMD131146:LMH131158 LVZ131146:LWD131158 MFV131146:MFZ131158 MPR131146:MPV131158 MZN131146:MZR131158 NJJ131146:NJN131158 NTF131146:NTJ131158 ODB131146:ODF131158 OMX131146:ONB131158 OWT131146:OWX131158 PGP131146:PGT131158 PQL131146:PQP131158 QAH131146:QAL131158 QKD131146:QKH131158 QTZ131146:QUD131158 RDV131146:RDZ131158 RNR131146:RNV131158 RXN131146:RXR131158 SHJ131146:SHN131158 SRF131146:SRJ131158 TBB131146:TBF131158 TKX131146:TLB131158 TUT131146:TUX131158 UEP131146:UET131158 UOL131146:UOP131158 UYH131146:UYL131158 VID131146:VIH131158 VRZ131146:VSD131158 WBV131146:WBZ131158 WLR131146:WLV131158 WVN131146:WVR131158 F196682:J196694 JB196682:JF196694 SX196682:TB196694 ACT196682:ACX196694 AMP196682:AMT196694 AWL196682:AWP196694 BGH196682:BGL196694 BQD196682:BQH196694 BZZ196682:CAD196694 CJV196682:CJZ196694 CTR196682:CTV196694 DDN196682:DDR196694 DNJ196682:DNN196694 DXF196682:DXJ196694 EHB196682:EHF196694 EQX196682:ERB196694 FAT196682:FAX196694 FKP196682:FKT196694 FUL196682:FUP196694 GEH196682:GEL196694 GOD196682:GOH196694 GXZ196682:GYD196694 HHV196682:HHZ196694 HRR196682:HRV196694 IBN196682:IBR196694 ILJ196682:ILN196694 IVF196682:IVJ196694 JFB196682:JFF196694 JOX196682:JPB196694 JYT196682:JYX196694 KIP196682:KIT196694 KSL196682:KSP196694 LCH196682:LCL196694 LMD196682:LMH196694 LVZ196682:LWD196694 MFV196682:MFZ196694 MPR196682:MPV196694 MZN196682:MZR196694 NJJ196682:NJN196694 NTF196682:NTJ196694 ODB196682:ODF196694 OMX196682:ONB196694 OWT196682:OWX196694 PGP196682:PGT196694 PQL196682:PQP196694 QAH196682:QAL196694 QKD196682:QKH196694 QTZ196682:QUD196694 RDV196682:RDZ196694 RNR196682:RNV196694 RXN196682:RXR196694 SHJ196682:SHN196694 SRF196682:SRJ196694 TBB196682:TBF196694 TKX196682:TLB196694 TUT196682:TUX196694 UEP196682:UET196694 UOL196682:UOP196694 UYH196682:UYL196694 VID196682:VIH196694 VRZ196682:VSD196694 WBV196682:WBZ196694 WLR196682:WLV196694 WVN196682:WVR196694 F262218:J262230 JB262218:JF262230 SX262218:TB262230 ACT262218:ACX262230 AMP262218:AMT262230 AWL262218:AWP262230 BGH262218:BGL262230 BQD262218:BQH262230 BZZ262218:CAD262230 CJV262218:CJZ262230 CTR262218:CTV262230 DDN262218:DDR262230 DNJ262218:DNN262230 DXF262218:DXJ262230 EHB262218:EHF262230 EQX262218:ERB262230 FAT262218:FAX262230 FKP262218:FKT262230 FUL262218:FUP262230 GEH262218:GEL262230 GOD262218:GOH262230 GXZ262218:GYD262230 HHV262218:HHZ262230 HRR262218:HRV262230 IBN262218:IBR262230 ILJ262218:ILN262230 IVF262218:IVJ262230 JFB262218:JFF262230 JOX262218:JPB262230 JYT262218:JYX262230 KIP262218:KIT262230 KSL262218:KSP262230 LCH262218:LCL262230 LMD262218:LMH262230 LVZ262218:LWD262230 MFV262218:MFZ262230 MPR262218:MPV262230 MZN262218:MZR262230 NJJ262218:NJN262230 NTF262218:NTJ262230 ODB262218:ODF262230 OMX262218:ONB262230 OWT262218:OWX262230 PGP262218:PGT262230 PQL262218:PQP262230 QAH262218:QAL262230 QKD262218:QKH262230 QTZ262218:QUD262230 RDV262218:RDZ262230 RNR262218:RNV262230 RXN262218:RXR262230 SHJ262218:SHN262230 SRF262218:SRJ262230 TBB262218:TBF262230 TKX262218:TLB262230 TUT262218:TUX262230 UEP262218:UET262230 UOL262218:UOP262230 UYH262218:UYL262230 VID262218:VIH262230 VRZ262218:VSD262230 WBV262218:WBZ262230 WLR262218:WLV262230 WVN262218:WVR262230 F327754:J327766 JB327754:JF327766 SX327754:TB327766 ACT327754:ACX327766 AMP327754:AMT327766 AWL327754:AWP327766 BGH327754:BGL327766 BQD327754:BQH327766 BZZ327754:CAD327766 CJV327754:CJZ327766 CTR327754:CTV327766 DDN327754:DDR327766 DNJ327754:DNN327766 DXF327754:DXJ327766 EHB327754:EHF327766 EQX327754:ERB327766 FAT327754:FAX327766 FKP327754:FKT327766 FUL327754:FUP327766 GEH327754:GEL327766 GOD327754:GOH327766 GXZ327754:GYD327766 HHV327754:HHZ327766 HRR327754:HRV327766 IBN327754:IBR327766 ILJ327754:ILN327766 IVF327754:IVJ327766 JFB327754:JFF327766 JOX327754:JPB327766 JYT327754:JYX327766 KIP327754:KIT327766 KSL327754:KSP327766 LCH327754:LCL327766 LMD327754:LMH327766 LVZ327754:LWD327766 MFV327754:MFZ327766 MPR327754:MPV327766 MZN327754:MZR327766 NJJ327754:NJN327766 NTF327754:NTJ327766 ODB327754:ODF327766 OMX327754:ONB327766 OWT327754:OWX327766 PGP327754:PGT327766 PQL327754:PQP327766 QAH327754:QAL327766 QKD327754:QKH327766 QTZ327754:QUD327766 RDV327754:RDZ327766 RNR327754:RNV327766 RXN327754:RXR327766 SHJ327754:SHN327766 SRF327754:SRJ327766 TBB327754:TBF327766 TKX327754:TLB327766 TUT327754:TUX327766 UEP327754:UET327766 UOL327754:UOP327766 UYH327754:UYL327766 VID327754:VIH327766 VRZ327754:VSD327766 WBV327754:WBZ327766 WLR327754:WLV327766 WVN327754:WVR327766 F393290:J393302 JB393290:JF393302 SX393290:TB393302 ACT393290:ACX393302 AMP393290:AMT393302 AWL393290:AWP393302 BGH393290:BGL393302 BQD393290:BQH393302 BZZ393290:CAD393302 CJV393290:CJZ393302 CTR393290:CTV393302 DDN393290:DDR393302 DNJ393290:DNN393302 DXF393290:DXJ393302 EHB393290:EHF393302 EQX393290:ERB393302 FAT393290:FAX393302 FKP393290:FKT393302 FUL393290:FUP393302 GEH393290:GEL393302 GOD393290:GOH393302 GXZ393290:GYD393302 HHV393290:HHZ393302 HRR393290:HRV393302 IBN393290:IBR393302 ILJ393290:ILN393302 IVF393290:IVJ393302 JFB393290:JFF393302 JOX393290:JPB393302 JYT393290:JYX393302 KIP393290:KIT393302 KSL393290:KSP393302 LCH393290:LCL393302 LMD393290:LMH393302 LVZ393290:LWD393302 MFV393290:MFZ393302 MPR393290:MPV393302 MZN393290:MZR393302 NJJ393290:NJN393302 NTF393290:NTJ393302 ODB393290:ODF393302 OMX393290:ONB393302 OWT393290:OWX393302 PGP393290:PGT393302 PQL393290:PQP393302 QAH393290:QAL393302 QKD393290:QKH393302 QTZ393290:QUD393302 RDV393290:RDZ393302 RNR393290:RNV393302 RXN393290:RXR393302 SHJ393290:SHN393302 SRF393290:SRJ393302 TBB393290:TBF393302 TKX393290:TLB393302 TUT393290:TUX393302 UEP393290:UET393302 UOL393290:UOP393302 UYH393290:UYL393302 VID393290:VIH393302 VRZ393290:VSD393302 WBV393290:WBZ393302 WLR393290:WLV393302 WVN393290:WVR393302 F458826:J458838 JB458826:JF458838 SX458826:TB458838 ACT458826:ACX458838 AMP458826:AMT458838 AWL458826:AWP458838 BGH458826:BGL458838 BQD458826:BQH458838 BZZ458826:CAD458838 CJV458826:CJZ458838 CTR458826:CTV458838 DDN458826:DDR458838 DNJ458826:DNN458838 DXF458826:DXJ458838 EHB458826:EHF458838 EQX458826:ERB458838 FAT458826:FAX458838 FKP458826:FKT458838 FUL458826:FUP458838 GEH458826:GEL458838 GOD458826:GOH458838 GXZ458826:GYD458838 HHV458826:HHZ458838 HRR458826:HRV458838 IBN458826:IBR458838 ILJ458826:ILN458838 IVF458826:IVJ458838 JFB458826:JFF458838 JOX458826:JPB458838 JYT458826:JYX458838 KIP458826:KIT458838 KSL458826:KSP458838 LCH458826:LCL458838 LMD458826:LMH458838 LVZ458826:LWD458838 MFV458826:MFZ458838 MPR458826:MPV458838 MZN458826:MZR458838 NJJ458826:NJN458838 NTF458826:NTJ458838 ODB458826:ODF458838 OMX458826:ONB458838 OWT458826:OWX458838 PGP458826:PGT458838 PQL458826:PQP458838 QAH458826:QAL458838 QKD458826:QKH458838 QTZ458826:QUD458838 RDV458826:RDZ458838 RNR458826:RNV458838 RXN458826:RXR458838 SHJ458826:SHN458838 SRF458826:SRJ458838 TBB458826:TBF458838 TKX458826:TLB458838 TUT458826:TUX458838 UEP458826:UET458838 UOL458826:UOP458838 UYH458826:UYL458838 VID458826:VIH458838 VRZ458826:VSD458838 WBV458826:WBZ458838 WLR458826:WLV458838 WVN458826:WVR458838 F524362:J524374 JB524362:JF524374 SX524362:TB524374 ACT524362:ACX524374 AMP524362:AMT524374 AWL524362:AWP524374 BGH524362:BGL524374 BQD524362:BQH524374 BZZ524362:CAD524374 CJV524362:CJZ524374 CTR524362:CTV524374 DDN524362:DDR524374 DNJ524362:DNN524374 DXF524362:DXJ524374 EHB524362:EHF524374 EQX524362:ERB524374 FAT524362:FAX524374 FKP524362:FKT524374 FUL524362:FUP524374 GEH524362:GEL524374 GOD524362:GOH524374 GXZ524362:GYD524374 HHV524362:HHZ524374 HRR524362:HRV524374 IBN524362:IBR524374 ILJ524362:ILN524374 IVF524362:IVJ524374 JFB524362:JFF524374 JOX524362:JPB524374 JYT524362:JYX524374 KIP524362:KIT524374 KSL524362:KSP524374 LCH524362:LCL524374 LMD524362:LMH524374 LVZ524362:LWD524374 MFV524362:MFZ524374 MPR524362:MPV524374 MZN524362:MZR524374 NJJ524362:NJN524374 NTF524362:NTJ524374 ODB524362:ODF524374 OMX524362:ONB524374 OWT524362:OWX524374 PGP524362:PGT524374 PQL524362:PQP524374 QAH524362:QAL524374 QKD524362:QKH524374 QTZ524362:QUD524374 RDV524362:RDZ524374 RNR524362:RNV524374 RXN524362:RXR524374 SHJ524362:SHN524374 SRF524362:SRJ524374 TBB524362:TBF524374 TKX524362:TLB524374 TUT524362:TUX524374 UEP524362:UET524374 UOL524362:UOP524374 UYH524362:UYL524374 VID524362:VIH524374 VRZ524362:VSD524374 WBV524362:WBZ524374 WLR524362:WLV524374 WVN524362:WVR524374 F589898:J589910 JB589898:JF589910 SX589898:TB589910 ACT589898:ACX589910 AMP589898:AMT589910 AWL589898:AWP589910 BGH589898:BGL589910 BQD589898:BQH589910 BZZ589898:CAD589910 CJV589898:CJZ589910 CTR589898:CTV589910 DDN589898:DDR589910 DNJ589898:DNN589910 DXF589898:DXJ589910 EHB589898:EHF589910 EQX589898:ERB589910 FAT589898:FAX589910 FKP589898:FKT589910 FUL589898:FUP589910 GEH589898:GEL589910 GOD589898:GOH589910 GXZ589898:GYD589910 HHV589898:HHZ589910 HRR589898:HRV589910 IBN589898:IBR589910 ILJ589898:ILN589910 IVF589898:IVJ589910 JFB589898:JFF589910 JOX589898:JPB589910 JYT589898:JYX589910 KIP589898:KIT589910 KSL589898:KSP589910 LCH589898:LCL589910 LMD589898:LMH589910 LVZ589898:LWD589910 MFV589898:MFZ589910 MPR589898:MPV589910 MZN589898:MZR589910 NJJ589898:NJN589910 NTF589898:NTJ589910 ODB589898:ODF589910 OMX589898:ONB589910 OWT589898:OWX589910 PGP589898:PGT589910 PQL589898:PQP589910 QAH589898:QAL589910 QKD589898:QKH589910 QTZ589898:QUD589910 RDV589898:RDZ589910 RNR589898:RNV589910 RXN589898:RXR589910 SHJ589898:SHN589910 SRF589898:SRJ589910 TBB589898:TBF589910 TKX589898:TLB589910 TUT589898:TUX589910 UEP589898:UET589910 UOL589898:UOP589910 UYH589898:UYL589910 VID589898:VIH589910 VRZ589898:VSD589910 WBV589898:WBZ589910 WLR589898:WLV589910 WVN589898:WVR589910 F655434:J655446 JB655434:JF655446 SX655434:TB655446 ACT655434:ACX655446 AMP655434:AMT655446 AWL655434:AWP655446 BGH655434:BGL655446 BQD655434:BQH655446 BZZ655434:CAD655446 CJV655434:CJZ655446 CTR655434:CTV655446 DDN655434:DDR655446 DNJ655434:DNN655446 DXF655434:DXJ655446 EHB655434:EHF655446 EQX655434:ERB655446 FAT655434:FAX655446 FKP655434:FKT655446 FUL655434:FUP655446 GEH655434:GEL655446 GOD655434:GOH655446 GXZ655434:GYD655446 HHV655434:HHZ655446 HRR655434:HRV655446 IBN655434:IBR655446 ILJ655434:ILN655446 IVF655434:IVJ655446 JFB655434:JFF655446 JOX655434:JPB655446 JYT655434:JYX655446 KIP655434:KIT655446 KSL655434:KSP655446 LCH655434:LCL655446 LMD655434:LMH655446 LVZ655434:LWD655446 MFV655434:MFZ655446 MPR655434:MPV655446 MZN655434:MZR655446 NJJ655434:NJN655446 NTF655434:NTJ655446 ODB655434:ODF655446 OMX655434:ONB655446 OWT655434:OWX655446 PGP655434:PGT655446 PQL655434:PQP655446 QAH655434:QAL655446 QKD655434:QKH655446 QTZ655434:QUD655446 RDV655434:RDZ655446 RNR655434:RNV655446 RXN655434:RXR655446 SHJ655434:SHN655446 SRF655434:SRJ655446 TBB655434:TBF655446 TKX655434:TLB655446 TUT655434:TUX655446 UEP655434:UET655446 UOL655434:UOP655446 UYH655434:UYL655446 VID655434:VIH655446 VRZ655434:VSD655446 WBV655434:WBZ655446 WLR655434:WLV655446 WVN655434:WVR655446 F720970:J720982 JB720970:JF720982 SX720970:TB720982 ACT720970:ACX720982 AMP720970:AMT720982 AWL720970:AWP720982 BGH720970:BGL720982 BQD720970:BQH720982 BZZ720970:CAD720982 CJV720970:CJZ720982 CTR720970:CTV720982 DDN720970:DDR720982 DNJ720970:DNN720982 DXF720970:DXJ720982 EHB720970:EHF720982 EQX720970:ERB720982 FAT720970:FAX720982 FKP720970:FKT720982 FUL720970:FUP720982 GEH720970:GEL720982 GOD720970:GOH720982 GXZ720970:GYD720982 HHV720970:HHZ720982 HRR720970:HRV720982 IBN720970:IBR720982 ILJ720970:ILN720982 IVF720970:IVJ720982 JFB720970:JFF720982 JOX720970:JPB720982 JYT720970:JYX720982 KIP720970:KIT720982 KSL720970:KSP720982 LCH720970:LCL720982 LMD720970:LMH720982 LVZ720970:LWD720982 MFV720970:MFZ720982 MPR720970:MPV720982 MZN720970:MZR720982 NJJ720970:NJN720982 NTF720970:NTJ720982 ODB720970:ODF720982 OMX720970:ONB720982 OWT720970:OWX720982 PGP720970:PGT720982 PQL720970:PQP720982 QAH720970:QAL720982 QKD720970:QKH720982 QTZ720970:QUD720982 RDV720970:RDZ720982 RNR720970:RNV720982 RXN720970:RXR720982 SHJ720970:SHN720982 SRF720970:SRJ720982 TBB720970:TBF720982 TKX720970:TLB720982 TUT720970:TUX720982 UEP720970:UET720982 UOL720970:UOP720982 UYH720970:UYL720982 VID720970:VIH720982 VRZ720970:VSD720982 WBV720970:WBZ720982 WLR720970:WLV720982 WVN720970:WVR720982 F786506:J786518 JB786506:JF786518 SX786506:TB786518 ACT786506:ACX786518 AMP786506:AMT786518 AWL786506:AWP786518 BGH786506:BGL786518 BQD786506:BQH786518 BZZ786506:CAD786518 CJV786506:CJZ786518 CTR786506:CTV786518 DDN786506:DDR786518 DNJ786506:DNN786518 DXF786506:DXJ786518 EHB786506:EHF786518 EQX786506:ERB786518 FAT786506:FAX786518 FKP786506:FKT786518 FUL786506:FUP786518 GEH786506:GEL786518 GOD786506:GOH786518 GXZ786506:GYD786518 HHV786506:HHZ786518 HRR786506:HRV786518 IBN786506:IBR786518 ILJ786506:ILN786518 IVF786506:IVJ786518 JFB786506:JFF786518 JOX786506:JPB786518 JYT786506:JYX786518 KIP786506:KIT786518 KSL786506:KSP786518 LCH786506:LCL786518 LMD786506:LMH786518 LVZ786506:LWD786518 MFV786506:MFZ786518 MPR786506:MPV786518 MZN786506:MZR786518 NJJ786506:NJN786518 NTF786506:NTJ786518 ODB786506:ODF786518 OMX786506:ONB786518 OWT786506:OWX786518 PGP786506:PGT786518 PQL786506:PQP786518 QAH786506:QAL786518 QKD786506:QKH786518 QTZ786506:QUD786518 RDV786506:RDZ786518 RNR786506:RNV786518 RXN786506:RXR786518 SHJ786506:SHN786518 SRF786506:SRJ786518 TBB786506:TBF786518 TKX786506:TLB786518 TUT786506:TUX786518 UEP786506:UET786518 UOL786506:UOP786518 UYH786506:UYL786518 VID786506:VIH786518 VRZ786506:VSD786518 WBV786506:WBZ786518 WLR786506:WLV786518 WVN786506:WVR786518 F852042:J852054 JB852042:JF852054 SX852042:TB852054 ACT852042:ACX852054 AMP852042:AMT852054 AWL852042:AWP852054 BGH852042:BGL852054 BQD852042:BQH852054 BZZ852042:CAD852054 CJV852042:CJZ852054 CTR852042:CTV852054 DDN852042:DDR852054 DNJ852042:DNN852054 DXF852042:DXJ852054 EHB852042:EHF852054 EQX852042:ERB852054 FAT852042:FAX852054 FKP852042:FKT852054 FUL852042:FUP852054 GEH852042:GEL852054 GOD852042:GOH852054 GXZ852042:GYD852054 HHV852042:HHZ852054 HRR852042:HRV852054 IBN852042:IBR852054 ILJ852042:ILN852054 IVF852042:IVJ852054 JFB852042:JFF852054 JOX852042:JPB852054 JYT852042:JYX852054 KIP852042:KIT852054 KSL852042:KSP852054 LCH852042:LCL852054 LMD852042:LMH852054 LVZ852042:LWD852054 MFV852042:MFZ852054 MPR852042:MPV852054 MZN852042:MZR852054 NJJ852042:NJN852054 NTF852042:NTJ852054 ODB852042:ODF852054 OMX852042:ONB852054 OWT852042:OWX852054 PGP852042:PGT852054 PQL852042:PQP852054 QAH852042:QAL852054 QKD852042:QKH852054 QTZ852042:QUD852054 RDV852042:RDZ852054 RNR852042:RNV852054 RXN852042:RXR852054 SHJ852042:SHN852054 SRF852042:SRJ852054 TBB852042:TBF852054 TKX852042:TLB852054 TUT852042:TUX852054 UEP852042:UET852054 UOL852042:UOP852054 UYH852042:UYL852054 VID852042:VIH852054 VRZ852042:VSD852054 WBV852042:WBZ852054 WLR852042:WLV852054 WVN852042:WVR852054 F917578:J917590 JB917578:JF917590 SX917578:TB917590 ACT917578:ACX917590 AMP917578:AMT917590 AWL917578:AWP917590 BGH917578:BGL917590 BQD917578:BQH917590 BZZ917578:CAD917590 CJV917578:CJZ917590 CTR917578:CTV917590 DDN917578:DDR917590 DNJ917578:DNN917590 DXF917578:DXJ917590 EHB917578:EHF917590 EQX917578:ERB917590 FAT917578:FAX917590 FKP917578:FKT917590 FUL917578:FUP917590 GEH917578:GEL917590 GOD917578:GOH917590 GXZ917578:GYD917590 HHV917578:HHZ917590 HRR917578:HRV917590 IBN917578:IBR917590 ILJ917578:ILN917590 IVF917578:IVJ917590 JFB917578:JFF917590 JOX917578:JPB917590 JYT917578:JYX917590 KIP917578:KIT917590 KSL917578:KSP917590 LCH917578:LCL917590 LMD917578:LMH917590 LVZ917578:LWD917590 MFV917578:MFZ917590 MPR917578:MPV917590 MZN917578:MZR917590 NJJ917578:NJN917590 NTF917578:NTJ917590 ODB917578:ODF917590 OMX917578:ONB917590 OWT917578:OWX917590 PGP917578:PGT917590 PQL917578:PQP917590 QAH917578:QAL917590 QKD917578:QKH917590 QTZ917578:QUD917590 RDV917578:RDZ917590 RNR917578:RNV917590 RXN917578:RXR917590 SHJ917578:SHN917590 SRF917578:SRJ917590 TBB917578:TBF917590 TKX917578:TLB917590 TUT917578:TUX917590 UEP917578:UET917590 UOL917578:UOP917590 UYH917578:UYL917590 VID917578:VIH917590 VRZ917578:VSD917590 WBV917578:WBZ917590 WLR917578:WLV917590 WVN917578:WVR917590 F983114:J983126 JB983114:JF983126 SX983114:TB983126 ACT983114:ACX983126 AMP983114:AMT983126 AWL983114:AWP983126 BGH983114:BGL983126 BQD983114:BQH983126 BZZ983114:CAD983126 CJV983114:CJZ983126 CTR983114:CTV983126 DDN983114:DDR983126 DNJ983114:DNN983126 DXF983114:DXJ983126 EHB983114:EHF983126 EQX983114:ERB983126 FAT983114:FAX983126 FKP983114:FKT983126 FUL983114:FUP983126 GEH983114:GEL983126 GOD983114:GOH983126 GXZ983114:GYD983126 HHV983114:HHZ983126 HRR983114:HRV983126 IBN983114:IBR983126 ILJ983114:ILN983126 IVF983114:IVJ983126 JFB983114:JFF983126 JOX983114:JPB983126 JYT983114:JYX983126 KIP983114:KIT983126 KSL983114:KSP983126 LCH983114:LCL983126 LMD983114:LMH983126 LVZ983114:LWD983126 MFV983114:MFZ983126 MPR983114:MPV983126 MZN983114:MZR983126 NJJ983114:NJN983126 NTF983114:NTJ983126 ODB983114:ODF983126 OMX983114:ONB983126 OWT983114:OWX983126 PGP983114:PGT983126 PQL983114:PQP983126 QAH983114:QAL983126 QKD983114:QKH983126 QTZ983114:QUD983126 RDV983114:RDZ983126 RNR983114:RNV983126 RXN983114:RXR983126 SHJ983114:SHN983126 SRF983114:SRJ983126 TBB983114:TBF983126 TKX983114:TLB983126 TUT983114:TUX983126 UEP983114:UET983126 UOL983114:UOP983126 UYH983114:UYL983126 VID983114:VIH983126 VRZ983114:VSD983126 WBV983114:WBZ983126 WLR983114:WLV983126 WVN983114:WVR983126 F63:J72 JB63:JF72 SX63:TB72 ACT63:ACX72 AMP63:AMT72 AWL63:AWP72 BGH63:BGL72 BQD63:BQH72 BZZ63:CAD72 CJV63:CJZ72 CTR63:CTV72 DDN63:DDR72 DNJ63:DNN72 DXF63:DXJ72 EHB63:EHF72 EQX63:ERB72 FAT63:FAX72 FKP63:FKT72 FUL63:FUP72 GEH63:GEL72 GOD63:GOH72 GXZ63:GYD72 HHV63:HHZ72 HRR63:HRV72 IBN63:IBR72 ILJ63:ILN72 IVF63:IVJ72 JFB63:JFF72 JOX63:JPB72 JYT63:JYX72 KIP63:KIT72 KSL63:KSP72 LCH63:LCL72 LMD63:LMH72 LVZ63:LWD72 MFV63:MFZ72 MPR63:MPV72 MZN63:MZR72 NJJ63:NJN72 NTF63:NTJ72 ODB63:ODF72 OMX63:ONB72 OWT63:OWX72 PGP63:PGT72 PQL63:PQP72 QAH63:QAL72 QKD63:QKH72 QTZ63:QUD72 RDV63:RDZ72 RNR63:RNV72 RXN63:RXR72 SHJ63:SHN72 SRF63:SRJ72 TBB63:TBF72 TKX63:TLB72 TUT63:TUX72 UEP63:UET72 UOL63:UOP72 UYH63:UYL72 VID63:VIH72 VRZ63:VSD72 WBV63:WBZ72 WLR63:WLV72 WVN63:WVR72 F65599:J65608 JB65599:JF65608 SX65599:TB65608 ACT65599:ACX65608 AMP65599:AMT65608 AWL65599:AWP65608 BGH65599:BGL65608 BQD65599:BQH65608 BZZ65599:CAD65608 CJV65599:CJZ65608 CTR65599:CTV65608 DDN65599:DDR65608 DNJ65599:DNN65608 DXF65599:DXJ65608 EHB65599:EHF65608 EQX65599:ERB65608 FAT65599:FAX65608 FKP65599:FKT65608 FUL65599:FUP65608 GEH65599:GEL65608 GOD65599:GOH65608 GXZ65599:GYD65608 HHV65599:HHZ65608 HRR65599:HRV65608 IBN65599:IBR65608 ILJ65599:ILN65608 IVF65599:IVJ65608 JFB65599:JFF65608 JOX65599:JPB65608 JYT65599:JYX65608 KIP65599:KIT65608 KSL65599:KSP65608 LCH65599:LCL65608 LMD65599:LMH65608 LVZ65599:LWD65608 MFV65599:MFZ65608 MPR65599:MPV65608 MZN65599:MZR65608 NJJ65599:NJN65608 NTF65599:NTJ65608 ODB65599:ODF65608 OMX65599:ONB65608 OWT65599:OWX65608 PGP65599:PGT65608 PQL65599:PQP65608 QAH65599:QAL65608 QKD65599:QKH65608 QTZ65599:QUD65608 RDV65599:RDZ65608 RNR65599:RNV65608 RXN65599:RXR65608 SHJ65599:SHN65608 SRF65599:SRJ65608 TBB65599:TBF65608 TKX65599:TLB65608 TUT65599:TUX65608 UEP65599:UET65608 UOL65599:UOP65608 UYH65599:UYL65608 VID65599:VIH65608 VRZ65599:VSD65608 WBV65599:WBZ65608 WLR65599:WLV65608 WVN65599:WVR65608 F131135:J131144 JB131135:JF131144 SX131135:TB131144 ACT131135:ACX131144 AMP131135:AMT131144 AWL131135:AWP131144 BGH131135:BGL131144 BQD131135:BQH131144 BZZ131135:CAD131144 CJV131135:CJZ131144 CTR131135:CTV131144 DDN131135:DDR131144 DNJ131135:DNN131144 DXF131135:DXJ131144 EHB131135:EHF131144 EQX131135:ERB131144 FAT131135:FAX131144 FKP131135:FKT131144 FUL131135:FUP131144 GEH131135:GEL131144 GOD131135:GOH131144 GXZ131135:GYD131144 HHV131135:HHZ131144 HRR131135:HRV131144 IBN131135:IBR131144 ILJ131135:ILN131144 IVF131135:IVJ131144 JFB131135:JFF131144 JOX131135:JPB131144 JYT131135:JYX131144 KIP131135:KIT131144 KSL131135:KSP131144 LCH131135:LCL131144 LMD131135:LMH131144 LVZ131135:LWD131144 MFV131135:MFZ131144 MPR131135:MPV131144 MZN131135:MZR131144 NJJ131135:NJN131144 NTF131135:NTJ131144 ODB131135:ODF131144 OMX131135:ONB131144 OWT131135:OWX131144 PGP131135:PGT131144 PQL131135:PQP131144 QAH131135:QAL131144 QKD131135:QKH131144 QTZ131135:QUD131144 RDV131135:RDZ131144 RNR131135:RNV131144 RXN131135:RXR131144 SHJ131135:SHN131144 SRF131135:SRJ131144 TBB131135:TBF131144 TKX131135:TLB131144 TUT131135:TUX131144 UEP131135:UET131144 UOL131135:UOP131144 UYH131135:UYL131144 VID131135:VIH131144 VRZ131135:VSD131144 WBV131135:WBZ131144 WLR131135:WLV131144 WVN131135:WVR131144 F196671:J196680 JB196671:JF196680 SX196671:TB196680 ACT196671:ACX196680 AMP196671:AMT196680 AWL196671:AWP196680 BGH196671:BGL196680 BQD196671:BQH196680 BZZ196671:CAD196680 CJV196671:CJZ196680 CTR196671:CTV196680 DDN196671:DDR196680 DNJ196671:DNN196680 DXF196671:DXJ196680 EHB196671:EHF196680 EQX196671:ERB196680 FAT196671:FAX196680 FKP196671:FKT196680 FUL196671:FUP196680 GEH196671:GEL196680 GOD196671:GOH196680 GXZ196671:GYD196680 HHV196671:HHZ196680 HRR196671:HRV196680 IBN196671:IBR196680 ILJ196671:ILN196680 IVF196671:IVJ196680 JFB196671:JFF196680 JOX196671:JPB196680 JYT196671:JYX196680 KIP196671:KIT196680 KSL196671:KSP196680 LCH196671:LCL196680 LMD196671:LMH196680 LVZ196671:LWD196680 MFV196671:MFZ196680 MPR196671:MPV196680 MZN196671:MZR196680 NJJ196671:NJN196680 NTF196671:NTJ196680 ODB196671:ODF196680 OMX196671:ONB196680 OWT196671:OWX196680 PGP196671:PGT196680 PQL196671:PQP196680 QAH196671:QAL196680 QKD196671:QKH196680 QTZ196671:QUD196680 RDV196671:RDZ196680 RNR196671:RNV196680 RXN196671:RXR196680 SHJ196671:SHN196680 SRF196671:SRJ196680 TBB196671:TBF196680 TKX196671:TLB196680 TUT196671:TUX196680 UEP196671:UET196680 UOL196671:UOP196680 UYH196671:UYL196680 VID196671:VIH196680 VRZ196671:VSD196680 WBV196671:WBZ196680 WLR196671:WLV196680 WVN196671:WVR196680 F262207:J262216 JB262207:JF262216 SX262207:TB262216 ACT262207:ACX262216 AMP262207:AMT262216 AWL262207:AWP262216 BGH262207:BGL262216 BQD262207:BQH262216 BZZ262207:CAD262216 CJV262207:CJZ262216 CTR262207:CTV262216 DDN262207:DDR262216 DNJ262207:DNN262216 DXF262207:DXJ262216 EHB262207:EHF262216 EQX262207:ERB262216 FAT262207:FAX262216 FKP262207:FKT262216 FUL262207:FUP262216 GEH262207:GEL262216 GOD262207:GOH262216 GXZ262207:GYD262216 HHV262207:HHZ262216 HRR262207:HRV262216 IBN262207:IBR262216 ILJ262207:ILN262216 IVF262207:IVJ262216 JFB262207:JFF262216 JOX262207:JPB262216 JYT262207:JYX262216 KIP262207:KIT262216 KSL262207:KSP262216 LCH262207:LCL262216 LMD262207:LMH262216 LVZ262207:LWD262216 MFV262207:MFZ262216 MPR262207:MPV262216 MZN262207:MZR262216 NJJ262207:NJN262216 NTF262207:NTJ262216 ODB262207:ODF262216 OMX262207:ONB262216 OWT262207:OWX262216 PGP262207:PGT262216 PQL262207:PQP262216 QAH262207:QAL262216 QKD262207:QKH262216 QTZ262207:QUD262216 RDV262207:RDZ262216 RNR262207:RNV262216 RXN262207:RXR262216 SHJ262207:SHN262216 SRF262207:SRJ262216 TBB262207:TBF262216 TKX262207:TLB262216 TUT262207:TUX262216 UEP262207:UET262216 UOL262207:UOP262216 UYH262207:UYL262216 VID262207:VIH262216 VRZ262207:VSD262216 WBV262207:WBZ262216 WLR262207:WLV262216 WVN262207:WVR262216 F327743:J327752 JB327743:JF327752 SX327743:TB327752 ACT327743:ACX327752 AMP327743:AMT327752 AWL327743:AWP327752 BGH327743:BGL327752 BQD327743:BQH327752 BZZ327743:CAD327752 CJV327743:CJZ327752 CTR327743:CTV327752 DDN327743:DDR327752 DNJ327743:DNN327752 DXF327743:DXJ327752 EHB327743:EHF327752 EQX327743:ERB327752 FAT327743:FAX327752 FKP327743:FKT327752 FUL327743:FUP327752 GEH327743:GEL327752 GOD327743:GOH327752 GXZ327743:GYD327752 HHV327743:HHZ327752 HRR327743:HRV327752 IBN327743:IBR327752 ILJ327743:ILN327752 IVF327743:IVJ327752 JFB327743:JFF327752 JOX327743:JPB327752 JYT327743:JYX327752 KIP327743:KIT327752 KSL327743:KSP327752 LCH327743:LCL327752 LMD327743:LMH327752 LVZ327743:LWD327752 MFV327743:MFZ327752 MPR327743:MPV327752 MZN327743:MZR327752 NJJ327743:NJN327752 NTF327743:NTJ327752 ODB327743:ODF327752 OMX327743:ONB327752 OWT327743:OWX327752 PGP327743:PGT327752 PQL327743:PQP327752 QAH327743:QAL327752 QKD327743:QKH327752 QTZ327743:QUD327752 RDV327743:RDZ327752 RNR327743:RNV327752 RXN327743:RXR327752 SHJ327743:SHN327752 SRF327743:SRJ327752 TBB327743:TBF327752 TKX327743:TLB327752 TUT327743:TUX327752 UEP327743:UET327752 UOL327743:UOP327752 UYH327743:UYL327752 VID327743:VIH327752 VRZ327743:VSD327752 WBV327743:WBZ327752 WLR327743:WLV327752 WVN327743:WVR327752 F393279:J393288 JB393279:JF393288 SX393279:TB393288 ACT393279:ACX393288 AMP393279:AMT393288 AWL393279:AWP393288 BGH393279:BGL393288 BQD393279:BQH393288 BZZ393279:CAD393288 CJV393279:CJZ393288 CTR393279:CTV393288 DDN393279:DDR393288 DNJ393279:DNN393288 DXF393279:DXJ393288 EHB393279:EHF393288 EQX393279:ERB393288 FAT393279:FAX393288 FKP393279:FKT393288 FUL393279:FUP393288 GEH393279:GEL393288 GOD393279:GOH393288 GXZ393279:GYD393288 HHV393279:HHZ393288 HRR393279:HRV393288 IBN393279:IBR393288 ILJ393279:ILN393288 IVF393279:IVJ393288 JFB393279:JFF393288 JOX393279:JPB393288 JYT393279:JYX393288 KIP393279:KIT393288 KSL393279:KSP393288 LCH393279:LCL393288 LMD393279:LMH393288 LVZ393279:LWD393288 MFV393279:MFZ393288 MPR393279:MPV393288 MZN393279:MZR393288 NJJ393279:NJN393288 NTF393279:NTJ393288 ODB393279:ODF393288 OMX393279:ONB393288 OWT393279:OWX393288 PGP393279:PGT393288 PQL393279:PQP393288 QAH393279:QAL393288 QKD393279:QKH393288 QTZ393279:QUD393288 RDV393279:RDZ393288 RNR393279:RNV393288 RXN393279:RXR393288 SHJ393279:SHN393288 SRF393279:SRJ393288 TBB393279:TBF393288 TKX393279:TLB393288 TUT393279:TUX393288 UEP393279:UET393288 UOL393279:UOP393288 UYH393279:UYL393288 VID393279:VIH393288 VRZ393279:VSD393288 WBV393279:WBZ393288 WLR393279:WLV393288 WVN393279:WVR393288 F458815:J458824 JB458815:JF458824 SX458815:TB458824 ACT458815:ACX458824 AMP458815:AMT458824 AWL458815:AWP458824 BGH458815:BGL458824 BQD458815:BQH458824 BZZ458815:CAD458824 CJV458815:CJZ458824 CTR458815:CTV458824 DDN458815:DDR458824 DNJ458815:DNN458824 DXF458815:DXJ458824 EHB458815:EHF458824 EQX458815:ERB458824 FAT458815:FAX458824 FKP458815:FKT458824 FUL458815:FUP458824 GEH458815:GEL458824 GOD458815:GOH458824 GXZ458815:GYD458824 HHV458815:HHZ458824 HRR458815:HRV458824 IBN458815:IBR458824 ILJ458815:ILN458824 IVF458815:IVJ458824 JFB458815:JFF458824 JOX458815:JPB458824 JYT458815:JYX458824 KIP458815:KIT458824 KSL458815:KSP458824 LCH458815:LCL458824 LMD458815:LMH458824 LVZ458815:LWD458824 MFV458815:MFZ458824 MPR458815:MPV458824 MZN458815:MZR458824 NJJ458815:NJN458824 NTF458815:NTJ458824 ODB458815:ODF458824 OMX458815:ONB458824 OWT458815:OWX458824 PGP458815:PGT458824 PQL458815:PQP458824 QAH458815:QAL458824 QKD458815:QKH458824 QTZ458815:QUD458824 RDV458815:RDZ458824 RNR458815:RNV458824 RXN458815:RXR458824 SHJ458815:SHN458824 SRF458815:SRJ458824 TBB458815:TBF458824 TKX458815:TLB458824 TUT458815:TUX458824 UEP458815:UET458824 UOL458815:UOP458824 UYH458815:UYL458824 VID458815:VIH458824 VRZ458815:VSD458824 WBV458815:WBZ458824 WLR458815:WLV458824 WVN458815:WVR458824 F524351:J524360 JB524351:JF524360 SX524351:TB524360 ACT524351:ACX524360 AMP524351:AMT524360 AWL524351:AWP524360 BGH524351:BGL524360 BQD524351:BQH524360 BZZ524351:CAD524360 CJV524351:CJZ524360 CTR524351:CTV524360 DDN524351:DDR524360 DNJ524351:DNN524360 DXF524351:DXJ524360 EHB524351:EHF524360 EQX524351:ERB524360 FAT524351:FAX524360 FKP524351:FKT524360 FUL524351:FUP524360 GEH524351:GEL524360 GOD524351:GOH524360 GXZ524351:GYD524360 HHV524351:HHZ524360 HRR524351:HRV524360 IBN524351:IBR524360 ILJ524351:ILN524360 IVF524351:IVJ524360 JFB524351:JFF524360 JOX524351:JPB524360 JYT524351:JYX524360 KIP524351:KIT524360 KSL524351:KSP524360 LCH524351:LCL524360 LMD524351:LMH524360 LVZ524351:LWD524360 MFV524351:MFZ524360 MPR524351:MPV524360 MZN524351:MZR524360 NJJ524351:NJN524360 NTF524351:NTJ524360 ODB524351:ODF524360 OMX524351:ONB524360 OWT524351:OWX524360 PGP524351:PGT524360 PQL524351:PQP524360 QAH524351:QAL524360 QKD524351:QKH524360 QTZ524351:QUD524360 RDV524351:RDZ524360 RNR524351:RNV524360 RXN524351:RXR524360 SHJ524351:SHN524360 SRF524351:SRJ524360 TBB524351:TBF524360 TKX524351:TLB524360 TUT524351:TUX524360 UEP524351:UET524360 UOL524351:UOP524360 UYH524351:UYL524360 VID524351:VIH524360 VRZ524351:VSD524360 WBV524351:WBZ524360 WLR524351:WLV524360 WVN524351:WVR524360 F589887:J589896 JB589887:JF589896 SX589887:TB589896 ACT589887:ACX589896 AMP589887:AMT589896 AWL589887:AWP589896 BGH589887:BGL589896 BQD589887:BQH589896 BZZ589887:CAD589896 CJV589887:CJZ589896 CTR589887:CTV589896 DDN589887:DDR589896 DNJ589887:DNN589896 DXF589887:DXJ589896 EHB589887:EHF589896 EQX589887:ERB589896 FAT589887:FAX589896 FKP589887:FKT589896 FUL589887:FUP589896 GEH589887:GEL589896 GOD589887:GOH589896 GXZ589887:GYD589896 HHV589887:HHZ589896 HRR589887:HRV589896 IBN589887:IBR589896 ILJ589887:ILN589896 IVF589887:IVJ589896 JFB589887:JFF589896 JOX589887:JPB589896 JYT589887:JYX589896 KIP589887:KIT589896 KSL589887:KSP589896 LCH589887:LCL589896 LMD589887:LMH589896 LVZ589887:LWD589896 MFV589887:MFZ589896 MPR589887:MPV589896 MZN589887:MZR589896 NJJ589887:NJN589896 NTF589887:NTJ589896 ODB589887:ODF589896 OMX589887:ONB589896 OWT589887:OWX589896 PGP589887:PGT589896 PQL589887:PQP589896 QAH589887:QAL589896 QKD589887:QKH589896 QTZ589887:QUD589896 RDV589887:RDZ589896 RNR589887:RNV589896 RXN589887:RXR589896 SHJ589887:SHN589896 SRF589887:SRJ589896 TBB589887:TBF589896 TKX589887:TLB589896 TUT589887:TUX589896 UEP589887:UET589896 UOL589887:UOP589896 UYH589887:UYL589896 VID589887:VIH589896 VRZ589887:VSD589896 WBV589887:WBZ589896 WLR589887:WLV589896 WVN589887:WVR589896 F655423:J655432 JB655423:JF655432 SX655423:TB655432 ACT655423:ACX655432 AMP655423:AMT655432 AWL655423:AWP655432 BGH655423:BGL655432 BQD655423:BQH655432 BZZ655423:CAD655432 CJV655423:CJZ655432 CTR655423:CTV655432 DDN655423:DDR655432 DNJ655423:DNN655432 DXF655423:DXJ655432 EHB655423:EHF655432 EQX655423:ERB655432 FAT655423:FAX655432 FKP655423:FKT655432 FUL655423:FUP655432 GEH655423:GEL655432 GOD655423:GOH655432 GXZ655423:GYD655432 HHV655423:HHZ655432 HRR655423:HRV655432 IBN655423:IBR655432 ILJ655423:ILN655432 IVF655423:IVJ655432 JFB655423:JFF655432 JOX655423:JPB655432 JYT655423:JYX655432 KIP655423:KIT655432 KSL655423:KSP655432 LCH655423:LCL655432 LMD655423:LMH655432 LVZ655423:LWD655432 MFV655423:MFZ655432 MPR655423:MPV655432 MZN655423:MZR655432 NJJ655423:NJN655432 NTF655423:NTJ655432 ODB655423:ODF655432 OMX655423:ONB655432 OWT655423:OWX655432 PGP655423:PGT655432 PQL655423:PQP655432 QAH655423:QAL655432 QKD655423:QKH655432 QTZ655423:QUD655432 RDV655423:RDZ655432 RNR655423:RNV655432 RXN655423:RXR655432 SHJ655423:SHN655432 SRF655423:SRJ655432 TBB655423:TBF655432 TKX655423:TLB655432 TUT655423:TUX655432 UEP655423:UET655432 UOL655423:UOP655432 UYH655423:UYL655432 VID655423:VIH655432 VRZ655423:VSD655432 WBV655423:WBZ655432 WLR655423:WLV655432 WVN655423:WVR655432 F720959:J720968 JB720959:JF720968 SX720959:TB720968 ACT720959:ACX720968 AMP720959:AMT720968 AWL720959:AWP720968 BGH720959:BGL720968 BQD720959:BQH720968 BZZ720959:CAD720968 CJV720959:CJZ720968 CTR720959:CTV720968 DDN720959:DDR720968 DNJ720959:DNN720968 DXF720959:DXJ720968 EHB720959:EHF720968 EQX720959:ERB720968 FAT720959:FAX720968 FKP720959:FKT720968 FUL720959:FUP720968 GEH720959:GEL720968 GOD720959:GOH720968 GXZ720959:GYD720968 HHV720959:HHZ720968 HRR720959:HRV720968 IBN720959:IBR720968 ILJ720959:ILN720968 IVF720959:IVJ720968 JFB720959:JFF720968 JOX720959:JPB720968 JYT720959:JYX720968 KIP720959:KIT720968 KSL720959:KSP720968 LCH720959:LCL720968 LMD720959:LMH720968 LVZ720959:LWD720968 MFV720959:MFZ720968 MPR720959:MPV720968 MZN720959:MZR720968 NJJ720959:NJN720968 NTF720959:NTJ720968 ODB720959:ODF720968 OMX720959:ONB720968 OWT720959:OWX720968 PGP720959:PGT720968 PQL720959:PQP720968 QAH720959:QAL720968 QKD720959:QKH720968 QTZ720959:QUD720968 RDV720959:RDZ720968 RNR720959:RNV720968 RXN720959:RXR720968 SHJ720959:SHN720968 SRF720959:SRJ720968 TBB720959:TBF720968 TKX720959:TLB720968 TUT720959:TUX720968 UEP720959:UET720968 UOL720959:UOP720968 UYH720959:UYL720968 VID720959:VIH720968 VRZ720959:VSD720968 WBV720959:WBZ720968 WLR720959:WLV720968 WVN720959:WVR720968 F786495:J786504 JB786495:JF786504 SX786495:TB786504 ACT786495:ACX786504 AMP786495:AMT786504 AWL786495:AWP786504 BGH786495:BGL786504 BQD786495:BQH786504 BZZ786495:CAD786504 CJV786495:CJZ786504 CTR786495:CTV786504 DDN786495:DDR786504 DNJ786495:DNN786504 DXF786495:DXJ786504 EHB786495:EHF786504 EQX786495:ERB786504 FAT786495:FAX786504 FKP786495:FKT786504 FUL786495:FUP786504 GEH786495:GEL786504 GOD786495:GOH786504 GXZ786495:GYD786504 HHV786495:HHZ786504 HRR786495:HRV786504 IBN786495:IBR786504 ILJ786495:ILN786504 IVF786495:IVJ786504 JFB786495:JFF786504 JOX786495:JPB786504 JYT786495:JYX786504 KIP786495:KIT786504 KSL786495:KSP786504 LCH786495:LCL786504 LMD786495:LMH786504 LVZ786495:LWD786504 MFV786495:MFZ786504 MPR786495:MPV786504 MZN786495:MZR786504 NJJ786495:NJN786504 NTF786495:NTJ786504 ODB786495:ODF786504 OMX786495:ONB786504 OWT786495:OWX786504 PGP786495:PGT786504 PQL786495:PQP786504 QAH786495:QAL786504 QKD786495:QKH786504 QTZ786495:QUD786504 RDV786495:RDZ786504 RNR786495:RNV786504 RXN786495:RXR786504 SHJ786495:SHN786504 SRF786495:SRJ786504 TBB786495:TBF786504 TKX786495:TLB786504 TUT786495:TUX786504 UEP786495:UET786504 UOL786495:UOP786504 UYH786495:UYL786504 VID786495:VIH786504 VRZ786495:VSD786504 WBV786495:WBZ786504 WLR786495:WLV786504 WVN786495:WVR786504 F852031:J852040 JB852031:JF852040 SX852031:TB852040 ACT852031:ACX852040 AMP852031:AMT852040 AWL852031:AWP852040 BGH852031:BGL852040 BQD852031:BQH852040 BZZ852031:CAD852040 CJV852031:CJZ852040 CTR852031:CTV852040 DDN852031:DDR852040 DNJ852031:DNN852040 DXF852031:DXJ852040 EHB852031:EHF852040 EQX852031:ERB852040 FAT852031:FAX852040 FKP852031:FKT852040 FUL852031:FUP852040 GEH852031:GEL852040 GOD852031:GOH852040 GXZ852031:GYD852040 HHV852031:HHZ852040 HRR852031:HRV852040 IBN852031:IBR852040 ILJ852031:ILN852040 IVF852031:IVJ852040 JFB852031:JFF852040 JOX852031:JPB852040 JYT852031:JYX852040 KIP852031:KIT852040 KSL852031:KSP852040 LCH852031:LCL852040 LMD852031:LMH852040 LVZ852031:LWD852040 MFV852031:MFZ852040 MPR852031:MPV852040 MZN852031:MZR852040 NJJ852031:NJN852040 NTF852031:NTJ852040 ODB852031:ODF852040 OMX852031:ONB852040 OWT852031:OWX852040 PGP852031:PGT852040 PQL852031:PQP852040 QAH852031:QAL852040 QKD852031:QKH852040 QTZ852031:QUD852040 RDV852031:RDZ852040 RNR852031:RNV852040 RXN852031:RXR852040 SHJ852031:SHN852040 SRF852031:SRJ852040 TBB852031:TBF852040 TKX852031:TLB852040 TUT852031:TUX852040 UEP852031:UET852040 UOL852031:UOP852040 UYH852031:UYL852040 VID852031:VIH852040 VRZ852031:VSD852040 WBV852031:WBZ852040 WLR852031:WLV852040 WVN852031:WVR852040 F917567:J917576 JB917567:JF917576 SX917567:TB917576 ACT917567:ACX917576 AMP917567:AMT917576 AWL917567:AWP917576 BGH917567:BGL917576 BQD917567:BQH917576 BZZ917567:CAD917576 CJV917567:CJZ917576 CTR917567:CTV917576 DDN917567:DDR917576 DNJ917567:DNN917576 DXF917567:DXJ917576 EHB917567:EHF917576 EQX917567:ERB917576 FAT917567:FAX917576 FKP917567:FKT917576 FUL917567:FUP917576 GEH917567:GEL917576 GOD917567:GOH917576 GXZ917567:GYD917576 HHV917567:HHZ917576 HRR917567:HRV917576 IBN917567:IBR917576 ILJ917567:ILN917576 IVF917567:IVJ917576 JFB917567:JFF917576 JOX917567:JPB917576 JYT917567:JYX917576 KIP917567:KIT917576 KSL917567:KSP917576 LCH917567:LCL917576 LMD917567:LMH917576 LVZ917567:LWD917576 MFV917567:MFZ917576 MPR917567:MPV917576 MZN917567:MZR917576 NJJ917567:NJN917576 NTF917567:NTJ917576 ODB917567:ODF917576 OMX917567:ONB917576 OWT917567:OWX917576 PGP917567:PGT917576 PQL917567:PQP917576 QAH917567:QAL917576 QKD917567:QKH917576 QTZ917567:QUD917576 RDV917567:RDZ917576 RNR917567:RNV917576 RXN917567:RXR917576 SHJ917567:SHN917576 SRF917567:SRJ917576 TBB917567:TBF917576 TKX917567:TLB917576 TUT917567:TUX917576 UEP917567:UET917576 UOL917567:UOP917576 UYH917567:UYL917576 VID917567:VIH917576 VRZ917567:VSD917576 WBV917567:WBZ917576 WLR917567:WLV917576 WVN917567:WVR917576 F983103:J983112 JB983103:JF983112 SX983103:TB983112 ACT983103:ACX983112 AMP983103:AMT983112 AWL983103:AWP983112 BGH983103:BGL983112 BQD983103:BQH983112 BZZ983103:CAD983112 CJV983103:CJZ983112 CTR983103:CTV983112 DDN983103:DDR983112 DNJ983103:DNN983112 DXF983103:DXJ983112 EHB983103:EHF983112 EQX983103:ERB983112 FAT983103:FAX983112 FKP983103:FKT983112 FUL983103:FUP983112 GEH983103:GEL983112 GOD983103:GOH983112 GXZ983103:GYD983112 HHV983103:HHZ983112 HRR983103:HRV983112 IBN983103:IBR983112 ILJ983103:ILN983112 IVF983103:IVJ983112 JFB983103:JFF983112 JOX983103:JPB983112 JYT983103:JYX983112 KIP983103:KIT983112 KSL983103:KSP983112 LCH983103:LCL983112 LMD983103:LMH983112 LVZ983103:LWD983112 MFV983103:MFZ983112 MPR983103:MPV983112 MZN983103:MZR983112 NJJ983103:NJN983112 NTF983103:NTJ983112 ODB983103:ODF983112 OMX983103:ONB983112 OWT983103:OWX983112 PGP983103:PGT983112 PQL983103:PQP983112 QAH983103:QAL983112 QKD983103:QKH983112 QTZ983103:QUD983112 RDV983103:RDZ983112 RNR983103:RNV983112 RXN983103:RXR983112 SHJ983103:SHN983112 SRF983103:SRJ983112 TBB983103:TBF983112 TKX983103:TLB983112 TUT983103:TUX983112 UEP983103:UET983112 UOL983103:UOP983112 UYH983103:UYL983112 VID983103:VIH983112 VRZ983103:VSD983112 WBV983103:WBZ983112 WLR983103:WLV983112 WVN983103:WVR983112 F59:J61 JB59:JF61 SX59:TB61 ACT59:ACX61 AMP59:AMT61 AWL59:AWP61 BGH59:BGL61 BQD59:BQH61 BZZ59:CAD61 CJV59:CJZ61 CTR59:CTV61 DDN59:DDR61 DNJ59:DNN61 DXF59:DXJ61 EHB59:EHF61 EQX59:ERB61 FAT59:FAX61 FKP59:FKT61 FUL59:FUP61 GEH59:GEL61 GOD59:GOH61 GXZ59:GYD61 HHV59:HHZ61 HRR59:HRV61 IBN59:IBR61 ILJ59:ILN61 IVF59:IVJ61 JFB59:JFF61 JOX59:JPB61 JYT59:JYX61 KIP59:KIT61 KSL59:KSP61 LCH59:LCL61 LMD59:LMH61 LVZ59:LWD61 MFV59:MFZ61 MPR59:MPV61 MZN59:MZR61 NJJ59:NJN61 NTF59:NTJ61 ODB59:ODF61 OMX59:ONB61 OWT59:OWX61 PGP59:PGT61 PQL59:PQP61 QAH59:QAL61 QKD59:QKH61 QTZ59:QUD61 RDV59:RDZ61 RNR59:RNV61 RXN59:RXR61 SHJ59:SHN61 SRF59:SRJ61 TBB59:TBF61 TKX59:TLB61 TUT59:TUX61 UEP59:UET61 UOL59:UOP61 UYH59:UYL61 VID59:VIH61 VRZ59:VSD61 WBV59:WBZ61 WLR59:WLV61 WVN59:WVR61 F65595:J65597 JB65595:JF65597 SX65595:TB65597 ACT65595:ACX65597 AMP65595:AMT65597 AWL65595:AWP65597 BGH65595:BGL65597 BQD65595:BQH65597 BZZ65595:CAD65597 CJV65595:CJZ65597 CTR65595:CTV65597 DDN65595:DDR65597 DNJ65595:DNN65597 DXF65595:DXJ65597 EHB65595:EHF65597 EQX65595:ERB65597 FAT65595:FAX65597 FKP65595:FKT65597 FUL65595:FUP65597 GEH65595:GEL65597 GOD65595:GOH65597 GXZ65595:GYD65597 HHV65595:HHZ65597 HRR65595:HRV65597 IBN65595:IBR65597 ILJ65595:ILN65597 IVF65595:IVJ65597 JFB65595:JFF65597 JOX65595:JPB65597 JYT65595:JYX65597 KIP65595:KIT65597 KSL65595:KSP65597 LCH65595:LCL65597 LMD65595:LMH65597 LVZ65595:LWD65597 MFV65595:MFZ65597 MPR65595:MPV65597 MZN65595:MZR65597 NJJ65595:NJN65597 NTF65595:NTJ65597 ODB65595:ODF65597 OMX65595:ONB65597 OWT65595:OWX65597 PGP65595:PGT65597 PQL65595:PQP65597 QAH65595:QAL65597 QKD65595:QKH65597 QTZ65595:QUD65597 RDV65595:RDZ65597 RNR65595:RNV65597 RXN65595:RXR65597 SHJ65595:SHN65597 SRF65595:SRJ65597 TBB65595:TBF65597 TKX65595:TLB65597 TUT65595:TUX65597 UEP65595:UET65597 UOL65595:UOP65597 UYH65595:UYL65597 VID65595:VIH65597 VRZ65595:VSD65597 WBV65595:WBZ65597 WLR65595:WLV65597 WVN65595:WVR65597 F131131:J131133 JB131131:JF131133 SX131131:TB131133 ACT131131:ACX131133 AMP131131:AMT131133 AWL131131:AWP131133 BGH131131:BGL131133 BQD131131:BQH131133 BZZ131131:CAD131133 CJV131131:CJZ131133 CTR131131:CTV131133 DDN131131:DDR131133 DNJ131131:DNN131133 DXF131131:DXJ131133 EHB131131:EHF131133 EQX131131:ERB131133 FAT131131:FAX131133 FKP131131:FKT131133 FUL131131:FUP131133 GEH131131:GEL131133 GOD131131:GOH131133 GXZ131131:GYD131133 HHV131131:HHZ131133 HRR131131:HRV131133 IBN131131:IBR131133 ILJ131131:ILN131133 IVF131131:IVJ131133 JFB131131:JFF131133 JOX131131:JPB131133 JYT131131:JYX131133 KIP131131:KIT131133 KSL131131:KSP131133 LCH131131:LCL131133 LMD131131:LMH131133 LVZ131131:LWD131133 MFV131131:MFZ131133 MPR131131:MPV131133 MZN131131:MZR131133 NJJ131131:NJN131133 NTF131131:NTJ131133 ODB131131:ODF131133 OMX131131:ONB131133 OWT131131:OWX131133 PGP131131:PGT131133 PQL131131:PQP131133 QAH131131:QAL131133 QKD131131:QKH131133 QTZ131131:QUD131133 RDV131131:RDZ131133 RNR131131:RNV131133 RXN131131:RXR131133 SHJ131131:SHN131133 SRF131131:SRJ131133 TBB131131:TBF131133 TKX131131:TLB131133 TUT131131:TUX131133 UEP131131:UET131133 UOL131131:UOP131133 UYH131131:UYL131133 VID131131:VIH131133 VRZ131131:VSD131133 WBV131131:WBZ131133 WLR131131:WLV131133 WVN131131:WVR131133 F196667:J196669 JB196667:JF196669 SX196667:TB196669 ACT196667:ACX196669 AMP196667:AMT196669 AWL196667:AWP196669 BGH196667:BGL196669 BQD196667:BQH196669 BZZ196667:CAD196669 CJV196667:CJZ196669 CTR196667:CTV196669 DDN196667:DDR196669 DNJ196667:DNN196669 DXF196667:DXJ196669 EHB196667:EHF196669 EQX196667:ERB196669 FAT196667:FAX196669 FKP196667:FKT196669 FUL196667:FUP196669 GEH196667:GEL196669 GOD196667:GOH196669 GXZ196667:GYD196669 HHV196667:HHZ196669 HRR196667:HRV196669 IBN196667:IBR196669 ILJ196667:ILN196669 IVF196667:IVJ196669 JFB196667:JFF196669 JOX196667:JPB196669 JYT196667:JYX196669 KIP196667:KIT196669 KSL196667:KSP196669 LCH196667:LCL196669 LMD196667:LMH196669 LVZ196667:LWD196669 MFV196667:MFZ196669 MPR196667:MPV196669 MZN196667:MZR196669 NJJ196667:NJN196669 NTF196667:NTJ196669 ODB196667:ODF196669 OMX196667:ONB196669 OWT196667:OWX196669 PGP196667:PGT196669 PQL196667:PQP196669 QAH196667:QAL196669 QKD196667:QKH196669 QTZ196667:QUD196669 RDV196667:RDZ196669 RNR196667:RNV196669 RXN196667:RXR196669 SHJ196667:SHN196669 SRF196667:SRJ196669 TBB196667:TBF196669 TKX196667:TLB196669 TUT196667:TUX196669 UEP196667:UET196669 UOL196667:UOP196669 UYH196667:UYL196669 VID196667:VIH196669 VRZ196667:VSD196669 WBV196667:WBZ196669 WLR196667:WLV196669 WVN196667:WVR196669 F262203:J262205 JB262203:JF262205 SX262203:TB262205 ACT262203:ACX262205 AMP262203:AMT262205 AWL262203:AWP262205 BGH262203:BGL262205 BQD262203:BQH262205 BZZ262203:CAD262205 CJV262203:CJZ262205 CTR262203:CTV262205 DDN262203:DDR262205 DNJ262203:DNN262205 DXF262203:DXJ262205 EHB262203:EHF262205 EQX262203:ERB262205 FAT262203:FAX262205 FKP262203:FKT262205 FUL262203:FUP262205 GEH262203:GEL262205 GOD262203:GOH262205 GXZ262203:GYD262205 HHV262203:HHZ262205 HRR262203:HRV262205 IBN262203:IBR262205 ILJ262203:ILN262205 IVF262203:IVJ262205 JFB262203:JFF262205 JOX262203:JPB262205 JYT262203:JYX262205 KIP262203:KIT262205 KSL262203:KSP262205 LCH262203:LCL262205 LMD262203:LMH262205 LVZ262203:LWD262205 MFV262203:MFZ262205 MPR262203:MPV262205 MZN262203:MZR262205 NJJ262203:NJN262205 NTF262203:NTJ262205 ODB262203:ODF262205 OMX262203:ONB262205 OWT262203:OWX262205 PGP262203:PGT262205 PQL262203:PQP262205 QAH262203:QAL262205 QKD262203:QKH262205 QTZ262203:QUD262205 RDV262203:RDZ262205 RNR262203:RNV262205 RXN262203:RXR262205 SHJ262203:SHN262205 SRF262203:SRJ262205 TBB262203:TBF262205 TKX262203:TLB262205 TUT262203:TUX262205 UEP262203:UET262205 UOL262203:UOP262205 UYH262203:UYL262205 VID262203:VIH262205 VRZ262203:VSD262205 WBV262203:WBZ262205 WLR262203:WLV262205 WVN262203:WVR262205 F327739:J327741 JB327739:JF327741 SX327739:TB327741 ACT327739:ACX327741 AMP327739:AMT327741 AWL327739:AWP327741 BGH327739:BGL327741 BQD327739:BQH327741 BZZ327739:CAD327741 CJV327739:CJZ327741 CTR327739:CTV327741 DDN327739:DDR327741 DNJ327739:DNN327741 DXF327739:DXJ327741 EHB327739:EHF327741 EQX327739:ERB327741 FAT327739:FAX327741 FKP327739:FKT327741 FUL327739:FUP327741 GEH327739:GEL327741 GOD327739:GOH327741 GXZ327739:GYD327741 HHV327739:HHZ327741 HRR327739:HRV327741 IBN327739:IBR327741 ILJ327739:ILN327741 IVF327739:IVJ327741 JFB327739:JFF327741 JOX327739:JPB327741 JYT327739:JYX327741 KIP327739:KIT327741 KSL327739:KSP327741 LCH327739:LCL327741 LMD327739:LMH327741 LVZ327739:LWD327741 MFV327739:MFZ327741 MPR327739:MPV327741 MZN327739:MZR327741 NJJ327739:NJN327741 NTF327739:NTJ327741 ODB327739:ODF327741 OMX327739:ONB327741 OWT327739:OWX327741 PGP327739:PGT327741 PQL327739:PQP327741 QAH327739:QAL327741 QKD327739:QKH327741 QTZ327739:QUD327741 RDV327739:RDZ327741 RNR327739:RNV327741 RXN327739:RXR327741 SHJ327739:SHN327741 SRF327739:SRJ327741 TBB327739:TBF327741 TKX327739:TLB327741 TUT327739:TUX327741 UEP327739:UET327741 UOL327739:UOP327741 UYH327739:UYL327741 VID327739:VIH327741 VRZ327739:VSD327741 WBV327739:WBZ327741 WLR327739:WLV327741 WVN327739:WVR327741 F393275:J393277 JB393275:JF393277 SX393275:TB393277 ACT393275:ACX393277 AMP393275:AMT393277 AWL393275:AWP393277 BGH393275:BGL393277 BQD393275:BQH393277 BZZ393275:CAD393277 CJV393275:CJZ393277 CTR393275:CTV393277 DDN393275:DDR393277 DNJ393275:DNN393277 DXF393275:DXJ393277 EHB393275:EHF393277 EQX393275:ERB393277 FAT393275:FAX393277 FKP393275:FKT393277 FUL393275:FUP393277 GEH393275:GEL393277 GOD393275:GOH393277 GXZ393275:GYD393277 HHV393275:HHZ393277 HRR393275:HRV393277 IBN393275:IBR393277 ILJ393275:ILN393277 IVF393275:IVJ393277 JFB393275:JFF393277 JOX393275:JPB393277 JYT393275:JYX393277 KIP393275:KIT393277 KSL393275:KSP393277 LCH393275:LCL393277 LMD393275:LMH393277 LVZ393275:LWD393277 MFV393275:MFZ393277 MPR393275:MPV393277 MZN393275:MZR393277 NJJ393275:NJN393277 NTF393275:NTJ393277 ODB393275:ODF393277 OMX393275:ONB393277 OWT393275:OWX393277 PGP393275:PGT393277 PQL393275:PQP393277 QAH393275:QAL393277 QKD393275:QKH393277 QTZ393275:QUD393277 RDV393275:RDZ393277 RNR393275:RNV393277 RXN393275:RXR393277 SHJ393275:SHN393277 SRF393275:SRJ393277 TBB393275:TBF393277 TKX393275:TLB393277 TUT393275:TUX393277 UEP393275:UET393277 UOL393275:UOP393277 UYH393275:UYL393277 VID393275:VIH393277 VRZ393275:VSD393277 WBV393275:WBZ393277 WLR393275:WLV393277 WVN393275:WVR393277 F458811:J458813 JB458811:JF458813 SX458811:TB458813 ACT458811:ACX458813 AMP458811:AMT458813 AWL458811:AWP458813 BGH458811:BGL458813 BQD458811:BQH458813 BZZ458811:CAD458813 CJV458811:CJZ458813 CTR458811:CTV458813 DDN458811:DDR458813 DNJ458811:DNN458813 DXF458811:DXJ458813 EHB458811:EHF458813 EQX458811:ERB458813 FAT458811:FAX458813 FKP458811:FKT458813 FUL458811:FUP458813 GEH458811:GEL458813 GOD458811:GOH458813 GXZ458811:GYD458813 HHV458811:HHZ458813 HRR458811:HRV458813 IBN458811:IBR458813 ILJ458811:ILN458813 IVF458811:IVJ458813 JFB458811:JFF458813 JOX458811:JPB458813 JYT458811:JYX458813 KIP458811:KIT458813 KSL458811:KSP458813 LCH458811:LCL458813 LMD458811:LMH458813 LVZ458811:LWD458813 MFV458811:MFZ458813 MPR458811:MPV458813 MZN458811:MZR458813 NJJ458811:NJN458813 NTF458811:NTJ458813 ODB458811:ODF458813 OMX458811:ONB458813 OWT458811:OWX458813 PGP458811:PGT458813 PQL458811:PQP458813 QAH458811:QAL458813 QKD458811:QKH458813 QTZ458811:QUD458813 RDV458811:RDZ458813 RNR458811:RNV458813 RXN458811:RXR458813 SHJ458811:SHN458813 SRF458811:SRJ458813 TBB458811:TBF458813 TKX458811:TLB458813 TUT458811:TUX458813 UEP458811:UET458813 UOL458811:UOP458813 UYH458811:UYL458813 VID458811:VIH458813 VRZ458811:VSD458813 WBV458811:WBZ458813 WLR458811:WLV458813 WVN458811:WVR458813 F524347:J524349 JB524347:JF524349 SX524347:TB524349 ACT524347:ACX524349 AMP524347:AMT524349 AWL524347:AWP524349 BGH524347:BGL524349 BQD524347:BQH524349 BZZ524347:CAD524349 CJV524347:CJZ524349 CTR524347:CTV524349 DDN524347:DDR524349 DNJ524347:DNN524349 DXF524347:DXJ524349 EHB524347:EHF524349 EQX524347:ERB524349 FAT524347:FAX524349 FKP524347:FKT524349 FUL524347:FUP524349 GEH524347:GEL524349 GOD524347:GOH524349 GXZ524347:GYD524349 HHV524347:HHZ524349 HRR524347:HRV524349 IBN524347:IBR524349 ILJ524347:ILN524349 IVF524347:IVJ524349 JFB524347:JFF524349 JOX524347:JPB524349 JYT524347:JYX524349 KIP524347:KIT524349 KSL524347:KSP524349 LCH524347:LCL524349 LMD524347:LMH524349 LVZ524347:LWD524349 MFV524347:MFZ524349 MPR524347:MPV524349 MZN524347:MZR524349 NJJ524347:NJN524349 NTF524347:NTJ524349 ODB524347:ODF524349 OMX524347:ONB524349 OWT524347:OWX524349 PGP524347:PGT524349 PQL524347:PQP524349 QAH524347:QAL524349 QKD524347:QKH524349 QTZ524347:QUD524349 RDV524347:RDZ524349 RNR524347:RNV524349 RXN524347:RXR524349 SHJ524347:SHN524349 SRF524347:SRJ524349 TBB524347:TBF524349 TKX524347:TLB524349 TUT524347:TUX524349 UEP524347:UET524349 UOL524347:UOP524349 UYH524347:UYL524349 VID524347:VIH524349 VRZ524347:VSD524349 WBV524347:WBZ524349 WLR524347:WLV524349 WVN524347:WVR524349 F589883:J589885 JB589883:JF589885 SX589883:TB589885 ACT589883:ACX589885 AMP589883:AMT589885 AWL589883:AWP589885 BGH589883:BGL589885 BQD589883:BQH589885 BZZ589883:CAD589885 CJV589883:CJZ589885 CTR589883:CTV589885 DDN589883:DDR589885 DNJ589883:DNN589885 DXF589883:DXJ589885 EHB589883:EHF589885 EQX589883:ERB589885 FAT589883:FAX589885 FKP589883:FKT589885 FUL589883:FUP589885 GEH589883:GEL589885 GOD589883:GOH589885 GXZ589883:GYD589885 HHV589883:HHZ589885 HRR589883:HRV589885 IBN589883:IBR589885 ILJ589883:ILN589885 IVF589883:IVJ589885 JFB589883:JFF589885 JOX589883:JPB589885 JYT589883:JYX589885 KIP589883:KIT589885 KSL589883:KSP589885 LCH589883:LCL589885 LMD589883:LMH589885 LVZ589883:LWD589885 MFV589883:MFZ589885 MPR589883:MPV589885 MZN589883:MZR589885 NJJ589883:NJN589885 NTF589883:NTJ589885 ODB589883:ODF589885 OMX589883:ONB589885 OWT589883:OWX589885 PGP589883:PGT589885 PQL589883:PQP589885 QAH589883:QAL589885 QKD589883:QKH589885 QTZ589883:QUD589885 RDV589883:RDZ589885 RNR589883:RNV589885 RXN589883:RXR589885 SHJ589883:SHN589885 SRF589883:SRJ589885 TBB589883:TBF589885 TKX589883:TLB589885 TUT589883:TUX589885 UEP589883:UET589885 UOL589883:UOP589885 UYH589883:UYL589885 VID589883:VIH589885 VRZ589883:VSD589885 WBV589883:WBZ589885 WLR589883:WLV589885 WVN589883:WVR589885 F655419:J655421 JB655419:JF655421 SX655419:TB655421 ACT655419:ACX655421 AMP655419:AMT655421 AWL655419:AWP655421 BGH655419:BGL655421 BQD655419:BQH655421 BZZ655419:CAD655421 CJV655419:CJZ655421 CTR655419:CTV655421 DDN655419:DDR655421 DNJ655419:DNN655421 DXF655419:DXJ655421 EHB655419:EHF655421 EQX655419:ERB655421 FAT655419:FAX655421 FKP655419:FKT655421 FUL655419:FUP655421 GEH655419:GEL655421 GOD655419:GOH655421 GXZ655419:GYD655421 HHV655419:HHZ655421 HRR655419:HRV655421 IBN655419:IBR655421 ILJ655419:ILN655421 IVF655419:IVJ655421 JFB655419:JFF655421 JOX655419:JPB655421 JYT655419:JYX655421 KIP655419:KIT655421 KSL655419:KSP655421 LCH655419:LCL655421 LMD655419:LMH655421 LVZ655419:LWD655421 MFV655419:MFZ655421 MPR655419:MPV655421 MZN655419:MZR655421 NJJ655419:NJN655421 NTF655419:NTJ655421 ODB655419:ODF655421 OMX655419:ONB655421 OWT655419:OWX655421 PGP655419:PGT655421 PQL655419:PQP655421 QAH655419:QAL655421 QKD655419:QKH655421 QTZ655419:QUD655421 RDV655419:RDZ655421 RNR655419:RNV655421 RXN655419:RXR655421 SHJ655419:SHN655421 SRF655419:SRJ655421 TBB655419:TBF655421 TKX655419:TLB655421 TUT655419:TUX655421 UEP655419:UET655421 UOL655419:UOP655421 UYH655419:UYL655421 VID655419:VIH655421 VRZ655419:VSD655421 WBV655419:WBZ655421 WLR655419:WLV655421 WVN655419:WVR655421 F720955:J720957 JB720955:JF720957 SX720955:TB720957 ACT720955:ACX720957 AMP720955:AMT720957 AWL720955:AWP720957 BGH720955:BGL720957 BQD720955:BQH720957 BZZ720955:CAD720957 CJV720955:CJZ720957 CTR720955:CTV720957 DDN720955:DDR720957 DNJ720955:DNN720957 DXF720955:DXJ720957 EHB720955:EHF720957 EQX720955:ERB720957 FAT720955:FAX720957 FKP720955:FKT720957 FUL720955:FUP720957 GEH720955:GEL720957 GOD720955:GOH720957 GXZ720955:GYD720957 HHV720955:HHZ720957 HRR720955:HRV720957 IBN720955:IBR720957 ILJ720955:ILN720957 IVF720955:IVJ720957 JFB720955:JFF720957 JOX720955:JPB720957 JYT720955:JYX720957 KIP720955:KIT720957 KSL720955:KSP720957 LCH720955:LCL720957 LMD720955:LMH720957 LVZ720955:LWD720957 MFV720955:MFZ720957 MPR720955:MPV720957 MZN720955:MZR720957 NJJ720955:NJN720957 NTF720955:NTJ720957 ODB720955:ODF720957 OMX720955:ONB720957 OWT720955:OWX720957 PGP720955:PGT720957 PQL720955:PQP720957 QAH720955:QAL720957 QKD720955:QKH720957 QTZ720955:QUD720957 RDV720955:RDZ720957 RNR720955:RNV720957 RXN720955:RXR720957 SHJ720955:SHN720957 SRF720955:SRJ720957 TBB720955:TBF720957 TKX720955:TLB720957 TUT720955:TUX720957 UEP720955:UET720957 UOL720955:UOP720957 UYH720955:UYL720957 VID720955:VIH720957 VRZ720955:VSD720957 WBV720955:WBZ720957 WLR720955:WLV720957 WVN720955:WVR720957 F786491:J786493 JB786491:JF786493 SX786491:TB786493 ACT786491:ACX786493 AMP786491:AMT786493 AWL786491:AWP786493 BGH786491:BGL786493 BQD786491:BQH786493 BZZ786491:CAD786493 CJV786491:CJZ786493 CTR786491:CTV786493 DDN786491:DDR786493 DNJ786491:DNN786493 DXF786491:DXJ786493 EHB786491:EHF786493 EQX786491:ERB786493 FAT786491:FAX786493 FKP786491:FKT786493 FUL786491:FUP786493 GEH786491:GEL786493 GOD786491:GOH786493 GXZ786491:GYD786493 HHV786491:HHZ786493 HRR786491:HRV786493 IBN786491:IBR786493 ILJ786491:ILN786493 IVF786491:IVJ786493 JFB786491:JFF786493 JOX786491:JPB786493 JYT786491:JYX786493 KIP786491:KIT786493 KSL786491:KSP786493 LCH786491:LCL786493 LMD786491:LMH786493 LVZ786491:LWD786493 MFV786491:MFZ786493 MPR786491:MPV786493 MZN786491:MZR786493 NJJ786491:NJN786493 NTF786491:NTJ786493 ODB786491:ODF786493 OMX786491:ONB786493 OWT786491:OWX786493 PGP786491:PGT786493 PQL786491:PQP786493 QAH786491:QAL786493 QKD786491:QKH786493 QTZ786491:QUD786493 RDV786491:RDZ786493 RNR786491:RNV786493 RXN786491:RXR786493 SHJ786491:SHN786493 SRF786491:SRJ786493 TBB786491:TBF786493 TKX786491:TLB786493 TUT786491:TUX786493 UEP786491:UET786493 UOL786491:UOP786493 UYH786491:UYL786493 VID786491:VIH786493 VRZ786491:VSD786493 WBV786491:WBZ786493 WLR786491:WLV786493 WVN786491:WVR786493 F852027:J852029 JB852027:JF852029 SX852027:TB852029 ACT852027:ACX852029 AMP852027:AMT852029 AWL852027:AWP852029 BGH852027:BGL852029 BQD852027:BQH852029 BZZ852027:CAD852029 CJV852027:CJZ852029 CTR852027:CTV852029 DDN852027:DDR852029 DNJ852027:DNN852029 DXF852027:DXJ852029 EHB852027:EHF852029 EQX852027:ERB852029 FAT852027:FAX852029 FKP852027:FKT852029 FUL852027:FUP852029 GEH852027:GEL852029 GOD852027:GOH852029 GXZ852027:GYD852029 HHV852027:HHZ852029 HRR852027:HRV852029 IBN852027:IBR852029 ILJ852027:ILN852029 IVF852027:IVJ852029 JFB852027:JFF852029 JOX852027:JPB852029 JYT852027:JYX852029 KIP852027:KIT852029 KSL852027:KSP852029 LCH852027:LCL852029 LMD852027:LMH852029 LVZ852027:LWD852029 MFV852027:MFZ852029 MPR852027:MPV852029 MZN852027:MZR852029 NJJ852027:NJN852029 NTF852027:NTJ852029 ODB852027:ODF852029 OMX852027:ONB852029 OWT852027:OWX852029 PGP852027:PGT852029 PQL852027:PQP852029 QAH852027:QAL852029 QKD852027:QKH852029 QTZ852027:QUD852029 RDV852027:RDZ852029 RNR852027:RNV852029 RXN852027:RXR852029 SHJ852027:SHN852029 SRF852027:SRJ852029 TBB852027:TBF852029 TKX852027:TLB852029 TUT852027:TUX852029 UEP852027:UET852029 UOL852027:UOP852029 UYH852027:UYL852029 VID852027:VIH852029 VRZ852027:VSD852029 WBV852027:WBZ852029 WLR852027:WLV852029 WVN852027:WVR852029 F917563:J917565 JB917563:JF917565 SX917563:TB917565 ACT917563:ACX917565 AMP917563:AMT917565 AWL917563:AWP917565 BGH917563:BGL917565 BQD917563:BQH917565 BZZ917563:CAD917565 CJV917563:CJZ917565 CTR917563:CTV917565 DDN917563:DDR917565 DNJ917563:DNN917565 DXF917563:DXJ917565 EHB917563:EHF917565 EQX917563:ERB917565 FAT917563:FAX917565 FKP917563:FKT917565 FUL917563:FUP917565 GEH917563:GEL917565 GOD917563:GOH917565 GXZ917563:GYD917565 HHV917563:HHZ917565 HRR917563:HRV917565 IBN917563:IBR917565 ILJ917563:ILN917565 IVF917563:IVJ917565 JFB917563:JFF917565 JOX917563:JPB917565 JYT917563:JYX917565 KIP917563:KIT917565 KSL917563:KSP917565 LCH917563:LCL917565 LMD917563:LMH917565 LVZ917563:LWD917565 MFV917563:MFZ917565 MPR917563:MPV917565 MZN917563:MZR917565 NJJ917563:NJN917565 NTF917563:NTJ917565 ODB917563:ODF917565 OMX917563:ONB917565 OWT917563:OWX917565 PGP917563:PGT917565 PQL917563:PQP917565 QAH917563:QAL917565 QKD917563:QKH917565 QTZ917563:QUD917565 RDV917563:RDZ917565 RNR917563:RNV917565 RXN917563:RXR917565 SHJ917563:SHN917565 SRF917563:SRJ917565 TBB917563:TBF917565 TKX917563:TLB917565 TUT917563:TUX917565 UEP917563:UET917565 UOL917563:UOP917565 UYH917563:UYL917565 VID917563:VIH917565 VRZ917563:VSD917565 WBV917563:WBZ917565 WLR917563:WLV917565 WVN917563:WVR917565 F983099:J983101 JB983099:JF983101 SX983099:TB983101 ACT983099:ACX983101 AMP983099:AMT983101 AWL983099:AWP983101 BGH983099:BGL983101 BQD983099:BQH983101 BZZ983099:CAD983101 CJV983099:CJZ983101 CTR983099:CTV983101 DDN983099:DDR983101 DNJ983099:DNN983101 DXF983099:DXJ983101 EHB983099:EHF983101 EQX983099:ERB983101 FAT983099:FAX983101 FKP983099:FKT983101 FUL983099:FUP983101 GEH983099:GEL983101 GOD983099:GOH983101 GXZ983099:GYD983101 HHV983099:HHZ983101 HRR983099:HRV983101 IBN983099:IBR983101 ILJ983099:ILN983101 IVF983099:IVJ983101 JFB983099:JFF983101 JOX983099:JPB983101 JYT983099:JYX983101 KIP983099:KIT983101 KSL983099:KSP983101 LCH983099:LCL983101 LMD983099:LMH983101 LVZ983099:LWD983101 MFV983099:MFZ983101 MPR983099:MPV983101 MZN983099:MZR983101 NJJ983099:NJN983101 NTF983099:NTJ983101 ODB983099:ODF983101 OMX983099:ONB983101 OWT983099:OWX983101 PGP983099:PGT983101 PQL983099:PQP983101 QAH983099:QAL983101 QKD983099:QKH983101 QTZ983099:QUD983101 RDV983099:RDZ983101 RNR983099:RNV983101 RXN983099:RXR983101 SHJ983099:SHN983101 SRF983099:SRJ983101 TBB983099:TBF983101 TKX983099:TLB983101 TUT983099:TUX983101 UEP983099:UET983101 UOL983099:UOP983101 UYH983099:UYL983101 VID983099:VIH983101 VRZ983099:VSD983101 WBV983099:WBZ983101 WLR983099:WLV983101 WVN983099:WVR983101 F37:J57 JB37:JF57 SX37:TB57 ACT37:ACX57 AMP37:AMT57 AWL37:AWP57 BGH37:BGL57 BQD37:BQH57 BZZ37:CAD57 CJV37:CJZ57 CTR37:CTV57 DDN37:DDR57 DNJ37:DNN57 DXF37:DXJ57 EHB37:EHF57 EQX37:ERB57 FAT37:FAX57 FKP37:FKT57 FUL37:FUP57 GEH37:GEL57 GOD37:GOH57 GXZ37:GYD57 HHV37:HHZ57 HRR37:HRV57 IBN37:IBR57 ILJ37:ILN57 IVF37:IVJ57 JFB37:JFF57 JOX37:JPB57 JYT37:JYX57 KIP37:KIT57 KSL37:KSP57 LCH37:LCL57 LMD37:LMH57 LVZ37:LWD57 MFV37:MFZ57 MPR37:MPV57 MZN37:MZR57 NJJ37:NJN57 NTF37:NTJ57 ODB37:ODF57 OMX37:ONB57 OWT37:OWX57 PGP37:PGT57 PQL37:PQP57 QAH37:QAL57 QKD37:QKH57 QTZ37:QUD57 RDV37:RDZ57 RNR37:RNV57 RXN37:RXR57 SHJ37:SHN57 SRF37:SRJ57 TBB37:TBF57 TKX37:TLB57 TUT37:TUX57 UEP37:UET57 UOL37:UOP57 UYH37:UYL57 VID37:VIH57 VRZ37:VSD57 WBV37:WBZ57 WLR37:WLV57 WVN37:WVR57 F65573:J65593 JB65573:JF65593 SX65573:TB65593 ACT65573:ACX65593 AMP65573:AMT65593 AWL65573:AWP65593 BGH65573:BGL65593 BQD65573:BQH65593 BZZ65573:CAD65593 CJV65573:CJZ65593 CTR65573:CTV65593 DDN65573:DDR65593 DNJ65573:DNN65593 DXF65573:DXJ65593 EHB65573:EHF65593 EQX65573:ERB65593 FAT65573:FAX65593 FKP65573:FKT65593 FUL65573:FUP65593 GEH65573:GEL65593 GOD65573:GOH65593 GXZ65573:GYD65593 HHV65573:HHZ65593 HRR65573:HRV65593 IBN65573:IBR65593 ILJ65573:ILN65593 IVF65573:IVJ65593 JFB65573:JFF65593 JOX65573:JPB65593 JYT65573:JYX65593 KIP65573:KIT65593 KSL65573:KSP65593 LCH65573:LCL65593 LMD65573:LMH65593 LVZ65573:LWD65593 MFV65573:MFZ65593 MPR65573:MPV65593 MZN65573:MZR65593 NJJ65573:NJN65593 NTF65573:NTJ65593 ODB65573:ODF65593 OMX65573:ONB65593 OWT65573:OWX65593 PGP65573:PGT65593 PQL65573:PQP65593 QAH65573:QAL65593 QKD65573:QKH65593 QTZ65573:QUD65593 RDV65573:RDZ65593 RNR65573:RNV65593 RXN65573:RXR65593 SHJ65573:SHN65593 SRF65573:SRJ65593 TBB65573:TBF65593 TKX65573:TLB65593 TUT65573:TUX65593 UEP65573:UET65593 UOL65573:UOP65593 UYH65573:UYL65593 VID65573:VIH65593 VRZ65573:VSD65593 WBV65573:WBZ65593 WLR65573:WLV65593 WVN65573:WVR65593 F131109:J131129 JB131109:JF131129 SX131109:TB131129 ACT131109:ACX131129 AMP131109:AMT131129 AWL131109:AWP131129 BGH131109:BGL131129 BQD131109:BQH131129 BZZ131109:CAD131129 CJV131109:CJZ131129 CTR131109:CTV131129 DDN131109:DDR131129 DNJ131109:DNN131129 DXF131109:DXJ131129 EHB131109:EHF131129 EQX131109:ERB131129 FAT131109:FAX131129 FKP131109:FKT131129 FUL131109:FUP131129 GEH131109:GEL131129 GOD131109:GOH131129 GXZ131109:GYD131129 HHV131109:HHZ131129 HRR131109:HRV131129 IBN131109:IBR131129 ILJ131109:ILN131129 IVF131109:IVJ131129 JFB131109:JFF131129 JOX131109:JPB131129 JYT131109:JYX131129 KIP131109:KIT131129 KSL131109:KSP131129 LCH131109:LCL131129 LMD131109:LMH131129 LVZ131109:LWD131129 MFV131109:MFZ131129 MPR131109:MPV131129 MZN131109:MZR131129 NJJ131109:NJN131129 NTF131109:NTJ131129 ODB131109:ODF131129 OMX131109:ONB131129 OWT131109:OWX131129 PGP131109:PGT131129 PQL131109:PQP131129 QAH131109:QAL131129 QKD131109:QKH131129 QTZ131109:QUD131129 RDV131109:RDZ131129 RNR131109:RNV131129 RXN131109:RXR131129 SHJ131109:SHN131129 SRF131109:SRJ131129 TBB131109:TBF131129 TKX131109:TLB131129 TUT131109:TUX131129 UEP131109:UET131129 UOL131109:UOP131129 UYH131109:UYL131129 VID131109:VIH131129 VRZ131109:VSD131129 WBV131109:WBZ131129 WLR131109:WLV131129 WVN131109:WVR131129 F196645:J196665 JB196645:JF196665 SX196645:TB196665 ACT196645:ACX196665 AMP196645:AMT196665 AWL196645:AWP196665 BGH196645:BGL196665 BQD196645:BQH196665 BZZ196645:CAD196665 CJV196645:CJZ196665 CTR196645:CTV196665 DDN196645:DDR196665 DNJ196645:DNN196665 DXF196645:DXJ196665 EHB196645:EHF196665 EQX196645:ERB196665 FAT196645:FAX196665 FKP196645:FKT196665 FUL196645:FUP196665 GEH196645:GEL196665 GOD196645:GOH196665 GXZ196645:GYD196665 HHV196645:HHZ196665 HRR196645:HRV196665 IBN196645:IBR196665 ILJ196645:ILN196665 IVF196645:IVJ196665 JFB196645:JFF196665 JOX196645:JPB196665 JYT196645:JYX196665 KIP196645:KIT196665 KSL196645:KSP196665 LCH196645:LCL196665 LMD196645:LMH196665 LVZ196645:LWD196665 MFV196645:MFZ196665 MPR196645:MPV196665 MZN196645:MZR196665 NJJ196645:NJN196665 NTF196645:NTJ196665 ODB196645:ODF196665 OMX196645:ONB196665 OWT196645:OWX196665 PGP196645:PGT196665 PQL196645:PQP196665 QAH196645:QAL196665 QKD196645:QKH196665 QTZ196645:QUD196665 RDV196645:RDZ196665 RNR196645:RNV196665 RXN196645:RXR196665 SHJ196645:SHN196665 SRF196645:SRJ196665 TBB196645:TBF196665 TKX196645:TLB196665 TUT196645:TUX196665 UEP196645:UET196665 UOL196645:UOP196665 UYH196645:UYL196665 VID196645:VIH196665 VRZ196645:VSD196665 WBV196645:WBZ196665 WLR196645:WLV196665 WVN196645:WVR196665 F262181:J262201 JB262181:JF262201 SX262181:TB262201 ACT262181:ACX262201 AMP262181:AMT262201 AWL262181:AWP262201 BGH262181:BGL262201 BQD262181:BQH262201 BZZ262181:CAD262201 CJV262181:CJZ262201 CTR262181:CTV262201 DDN262181:DDR262201 DNJ262181:DNN262201 DXF262181:DXJ262201 EHB262181:EHF262201 EQX262181:ERB262201 FAT262181:FAX262201 FKP262181:FKT262201 FUL262181:FUP262201 GEH262181:GEL262201 GOD262181:GOH262201 GXZ262181:GYD262201 HHV262181:HHZ262201 HRR262181:HRV262201 IBN262181:IBR262201 ILJ262181:ILN262201 IVF262181:IVJ262201 JFB262181:JFF262201 JOX262181:JPB262201 JYT262181:JYX262201 KIP262181:KIT262201 KSL262181:KSP262201 LCH262181:LCL262201 LMD262181:LMH262201 LVZ262181:LWD262201 MFV262181:MFZ262201 MPR262181:MPV262201 MZN262181:MZR262201 NJJ262181:NJN262201 NTF262181:NTJ262201 ODB262181:ODF262201 OMX262181:ONB262201 OWT262181:OWX262201 PGP262181:PGT262201 PQL262181:PQP262201 QAH262181:QAL262201 QKD262181:QKH262201 QTZ262181:QUD262201 RDV262181:RDZ262201 RNR262181:RNV262201 RXN262181:RXR262201 SHJ262181:SHN262201 SRF262181:SRJ262201 TBB262181:TBF262201 TKX262181:TLB262201 TUT262181:TUX262201 UEP262181:UET262201 UOL262181:UOP262201 UYH262181:UYL262201 VID262181:VIH262201 VRZ262181:VSD262201 WBV262181:WBZ262201 WLR262181:WLV262201 WVN262181:WVR262201 F327717:J327737 JB327717:JF327737 SX327717:TB327737 ACT327717:ACX327737 AMP327717:AMT327737 AWL327717:AWP327737 BGH327717:BGL327737 BQD327717:BQH327737 BZZ327717:CAD327737 CJV327717:CJZ327737 CTR327717:CTV327737 DDN327717:DDR327737 DNJ327717:DNN327737 DXF327717:DXJ327737 EHB327717:EHF327737 EQX327717:ERB327737 FAT327717:FAX327737 FKP327717:FKT327737 FUL327717:FUP327737 GEH327717:GEL327737 GOD327717:GOH327737 GXZ327717:GYD327737 HHV327717:HHZ327737 HRR327717:HRV327737 IBN327717:IBR327737 ILJ327717:ILN327737 IVF327717:IVJ327737 JFB327717:JFF327737 JOX327717:JPB327737 JYT327717:JYX327737 KIP327717:KIT327737 KSL327717:KSP327737 LCH327717:LCL327737 LMD327717:LMH327737 LVZ327717:LWD327737 MFV327717:MFZ327737 MPR327717:MPV327737 MZN327717:MZR327737 NJJ327717:NJN327737 NTF327717:NTJ327737 ODB327717:ODF327737 OMX327717:ONB327737 OWT327717:OWX327737 PGP327717:PGT327737 PQL327717:PQP327737 QAH327717:QAL327737 QKD327717:QKH327737 QTZ327717:QUD327737 RDV327717:RDZ327737 RNR327717:RNV327737 RXN327717:RXR327737 SHJ327717:SHN327737 SRF327717:SRJ327737 TBB327717:TBF327737 TKX327717:TLB327737 TUT327717:TUX327737 UEP327717:UET327737 UOL327717:UOP327737 UYH327717:UYL327737 VID327717:VIH327737 VRZ327717:VSD327737 WBV327717:WBZ327737 WLR327717:WLV327737 WVN327717:WVR327737 F393253:J393273 JB393253:JF393273 SX393253:TB393273 ACT393253:ACX393273 AMP393253:AMT393273 AWL393253:AWP393273 BGH393253:BGL393273 BQD393253:BQH393273 BZZ393253:CAD393273 CJV393253:CJZ393273 CTR393253:CTV393273 DDN393253:DDR393273 DNJ393253:DNN393273 DXF393253:DXJ393273 EHB393253:EHF393273 EQX393253:ERB393273 FAT393253:FAX393273 FKP393253:FKT393273 FUL393253:FUP393273 GEH393253:GEL393273 GOD393253:GOH393273 GXZ393253:GYD393273 HHV393253:HHZ393273 HRR393253:HRV393273 IBN393253:IBR393273 ILJ393253:ILN393273 IVF393253:IVJ393273 JFB393253:JFF393273 JOX393253:JPB393273 JYT393253:JYX393273 KIP393253:KIT393273 KSL393253:KSP393273 LCH393253:LCL393273 LMD393253:LMH393273 LVZ393253:LWD393273 MFV393253:MFZ393273 MPR393253:MPV393273 MZN393253:MZR393273 NJJ393253:NJN393273 NTF393253:NTJ393273 ODB393253:ODF393273 OMX393253:ONB393273 OWT393253:OWX393273 PGP393253:PGT393273 PQL393253:PQP393273 QAH393253:QAL393273 QKD393253:QKH393273 QTZ393253:QUD393273 RDV393253:RDZ393273 RNR393253:RNV393273 RXN393253:RXR393273 SHJ393253:SHN393273 SRF393253:SRJ393273 TBB393253:TBF393273 TKX393253:TLB393273 TUT393253:TUX393273 UEP393253:UET393273 UOL393253:UOP393273 UYH393253:UYL393273 VID393253:VIH393273 VRZ393253:VSD393273 WBV393253:WBZ393273 WLR393253:WLV393273 WVN393253:WVR393273 F458789:J458809 JB458789:JF458809 SX458789:TB458809 ACT458789:ACX458809 AMP458789:AMT458809 AWL458789:AWP458809 BGH458789:BGL458809 BQD458789:BQH458809 BZZ458789:CAD458809 CJV458789:CJZ458809 CTR458789:CTV458809 DDN458789:DDR458809 DNJ458789:DNN458809 DXF458789:DXJ458809 EHB458789:EHF458809 EQX458789:ERB458809 FAT458789:FAX458809 FKP458789:FKT458809 FUL458789:FUP458809 GEH458789:GEL458809 GOD458789:GOH458809 GXZ458789:GYD458809 HHV458789:HHZ458809 HRR458789:HRV458809 IBN458789:IBR458809 ILJ458789:ILN458809 IVF458789:IVJ458809 JFB458789:JFF458809 JOX458789:JPB458809 JYT458789:JYX458809 KIP458789:KIT458809 KSL458789:KSP458809 LCH458789:LCL458809 LMD458789:LMH458809 LVZ458789:LWD458809 MFV458789:MFZ458809 MPR458789:MPV458809 MZN458789:MZR458809 NJJ458789:NJN458809 NTF458789:NTJ458809 ODB458789:ODF458809 OMX458789:ONB458809 OWT458789:OWX458809 PGP458789:PGT458809 PQL458789:PQP458809 QAH458789:QAL458809 QKD458789:QKH458809 QTZ458789:QUD458809 RDV458789:RDZ458809 RNR458789:RNV458809 RXN458789:RXR458809 SHJ458789:SHN458809 SRF458789:SRJ458809 TBB458789:TBF458809 TKX458789:TLB458809 TUT458789:TUX458809 UEP458789:UET458809 UOL458789:UOP458809 UYH458789:UYL458809 VID458789:VIH458809 VRZ458789:VSD458809 WBV458789:WBZ458809 WLR458789:WLV458809 WVN458789:WVR458809 F524325:J524345 JB524325:JF524345 SX524325:TB524345 ACT524325:ACX524345 AMP524325:AMT524345 AWL524325:AWP524345 BGH524325:BGL524345 BQD524325:BQH524345 BZZ524325:CAD524345 CJV524325:CJZ524345 CTR524325:CTV524345 DDN524325:DDR524345 DNJ524325:DNN524345 DXF524325:DXJ524345 EHB524325:EHF524345 EQX524325:ERB524345 FAT524325:FAX524345 FKP524325:FKT524345 FUL524325:FUP524345 GEH524325:GEL524345 GOD524325:GOH524345 GXZ524325:GYD524345 HHV524325:HHZ524345 HRR524325:HRV524345 IBN524325:IBR524345 ILJ524325:ILN524345 IVF524325:IVJ524345 JFB524325:JFF524345 JOX524325:JPB524345 JYT524325:JYX524345 KIP524325:KIT524345 KSL524325:KSP524345 LCH524325:LCL524345 LMD524325:LMH524345 LVZ524325:LWD524345 MFV524325:MFZ524345 MPR524325:MPV524345 MZN524325:MZR524345 NJJ524325:NJN524345 NTF524325:NTJ524345 ODB524325:ODF524345 OMX524325:ONB524345 OWT524325:OWX524345 PGP524325:PGT524345 PQL524325:PQP524345 QAH524325:QAL524345 QKD524325:QKH524345 QTZ524325:QUD524345 RDV524325:RDZ524345 RNR524325:RNV524345 RXN524325:RXR524345 SHJ524325:SHN524345 SRF524325:SRJ524345 TBB524325:TBF524345 TKX524325:TLB524345 TUT524325:TUX524345 UEP524325:UET524345 UOL524325:UOP524345 UYH524325:UYL524345 VID524325:VIH524345 VRZ524325:VSD524345 WBV524325:WBZ524345 WLR524325:WLV524345 WVN524325:WVR524345 F589861:J589881 JB589861:JF589881 SX589861:TB589881 ACT589861:ACX589881 AMP589861:AMT589881 AWL589861:AWP589881 BGH589861:BGL589881 BQD589861:BQH589881 BZZ589861:CAD589881 CJV589861:CJZ589881 CTR589861:CTV589881 DDN589861:DDR589881 DNJ589861:DNN589881 DXF589861:DXJ589881 EHB589861:EHF589881 EQX589861:ERB589881 FAT589861:FAX589881 FKP589861:FKT589881 FUL589861:FUP589881 GEH589861:GEL589881 GOD589861:GOH589881 GXZ589861:GYD589881 HHV589861:HHZ589881 HRR589861:HRV589881 IBN589861:IBR589881 ILJ589861:ILN589881 IVF589861:IVJ589881 JFB589861:JFF589881 JOX589861:JPB589881 JYT589861:JYX589881 KIP589861:KIT589881 KSL589861:KSP589881 LCH589861:LCL589881 LMD589861:LMH589881 LVZ589861:LWD589881 MFV589861:MFZ589881 MPR589861:MPV589881 MZN589861:MZR589881 NJJ589861:NJN589881 NTF589861:NTJ589881 ODB589861:ODF589881 OMX589861:ONB589881 OWT589861:OWX589881 PGP589861:PGT589881 PQL589861:PQP589881 QAH589861:QAL589881 QKD589861:QKH589881 QTZ589861:QUD589881 RDV589861:RDZ589881 RNR589861:RNV589881 RXN589861:RXR589881 SHJ589861:SHN589881 SRF589861:SRJ589881 TBB589861:TBF589881 TKX589861:TLB589881 TUT589861:TUX589881 UEP589861:UET589881 UOL589861:UOP589881 UYH589861:UYL589881 VID589861:VIH589881 VRZ589861:VSD589881 WBV589861:WBZ589881 WLR589861:WLV589881 WVN589861:WVR589881 F655397:J655417 JB655397:JF655417 SX655397:TB655417 ACT655397:ACX655417 AMP655397:AMT655417 AWL655397:AWP655417 BGH655397:BGL655417 BQD655397:BQH655417 BZZ655397:CAD655417 CJV655397:CJZ655417 CTR655397:CTV655417 DDN655397:DDR655417 DNJ655397:DNN655417 DXF655397:DXJ655417 EHB655397:EHF655417 EQX655397:ERB655417 FAT655397:FAX655417 FKP655397:FKT655417 FUL655397:FUP655417 GEH655397:GEL655417 GOD655397:GOH655417 GXZ655397:GYD655417 HHV655397:HHZ655417 HRR655397:HRV655417 IBN655397:IBR655417 ILJ655397:ILN655417 IVF655397:IVJ655417 JFB655397:JFF655417 JOX655397:JPB655417 JYT655397:JYX655417 KIP655397:KIT655417 KSL655397:KSP655417 LCH655397:LCL655417 LMD655397:LMH655417 LVZ655397:LWD655417 MFV655397:MFZ655417 MPR655397:MPV655417 MZN655397:MZR655417 NJJ655397:NJN655417 NTF655397:NTJ655417 ODB655397:ODF655417 OMX655397:ONB655417 OWT655397:OWX655417 PGP655397:PGT655417 PQL655397:PQP655417 QAH655397:QAL655417 QKD655397:QKH655417 QTZ655397:QUD655417 RDV655397:RDZ655417 RNR655397:RNV655417 RXN655397:RXR655417 SHJ655397:SHN655417 SRF655397:SRJ655417 TBB655397:TBF655417 TKX655397:TLB655417 TUT655397:TUX655417 UEP655397:UET655417 UOL655397:UOP655417 UYH655397:UYL655417 VID655397:VIH655417 VRZ655397:VSD655417 WBV655397:WBZ655417 WLR655397:WLV655417 WVN655397:WVR655417 F720933:J720953 JB720933:JF720953 SX720933:TB720953 ACT720933:ACX720953 AMP720933:AMT720953 AWL720933:AWP720953 BGH720933:BGL720953 BQD720933:BQH720953 BZZ720933:CAD720953 CJV720933:CJZ720953 CTR720933:CTV720953 DDN720933:DDR720953 DNJ720933:DNN720953 DXF720933:DXJ720953 EHB720933:EHF720953 EQX720933:ERB720953 FAT720933:FAX720953 FKP720933:FKT720953 FUL720933:FUP720953 GEH720933:GEL720953 GOD720933:GOH720953 GXZ720933:GYD720953 HHV720933:HHZ720953 HRR720933:HRV720953 IBN720933:IBR720953 ILJ720933:ILN720953 IVF720933:IVJ720953 JFB720933:JFF720953 JOX720933:JPB720953 JYT720933:JYX720953 KIP720933:KIT720953 KSL720933:KSP720953 LCH720933:LCL720953 LMD720933:LMH720953 LVZ720933:LWD720953 MFV720933:MFZ720953 MPR720933:MPV720953 MZN720933:MZR720953 NJJ720933:NJN720953 NTF720933:NTJ720953 ODB720933:ODF720953 OMX720933:ONB720953 OWT720933:OWX720953 PGP720933:PGT720953 PQL720933:PQP720953 QAH720933:QAL720953 QKD720933:QKH720953 QTZ720933:QUD720953 RDV720933:RDZ720953 RNR720933:RNV720953 RXN720933:RXR720953 SHJ720933:SHN720953 SRF720933:SRJ720953 TBB720933:TBF720953 TKX720933:TLB720953 TUT720933:TUX720953 UEP720933:UET720953 UOL720933:UOP720953 UYH720933:UYL720953 VID720933:VIH720953 VRZ720933:VSD720953 WBV720933:WBZ720953 WLR720933:WLV720953 WVN720933:WVR720953 F786469:J786489 JB786469:JF786489 SX786469:TB786489 ACT786469:ACX786489 AMP786469:AMT786489 AWL786469:AWP786489 BGH786469:BGL786489 BQD786469:BQH786489 BZZ786469:CAD786489 CJV786469:CJZ786489 CTR786469:CTV786489 DDN786469:DDR786489 DNJ786469:DNN786489 DXF786469:DXJ786489 EHB786469:EHF786489 EQX786469:ERB786489 FAT786469:FAX786489 FKP786469:FKT786489 FUL786469:FUP786489 GEH786469:GEL786489 GOD786469:GOH786489 GXZ786469:GYD786489 HHV786469:HHZ786489 HRR786469:HRV786489 IBN786469:IBR786489 ILJ786469:ILN786489 IVF786469:IVJ786489 JFB786469:JFF786489 JOX786469:JPB786489 JYT786469:JYX786489 KIP786469:KIT786489 KSL786469:KSP786489 LCH786469:LCL786489 LMD786469:LMH786489 LVZ786469:LWD786489 MFV786469:MFZ786489 MPR786469:MPV786489 MZN786469:MZR786489 NJJ786469:NJN786489 NTF786469:NTJ786489 ODB786469:ODF786489 OMX786469:ONB786489 OWT786469:OWX786489 PGP786469:PGT786489 PQL786469:PQP786489 QAH786469:QAL786489 QKD786469:QKH786489 QTZ786469:QUD786489 RDV786469:RDZ786489 RNR786469:RNV786489 RXN786469:RXR786489 SHJ786469:SHN786489 SRF786469:SRJ786489 TBB786469:TBF786489 TKX786469:TLB786489 TUT786469:TUX786489 UEP786469:UET786489 UOL786469:UOP786489 UYH786469:UYL786489 VID786469:VIH786489 VRZ786469:VSD786489 WBV786469:WBZ786489 WLR786469:WLV786489 WVN786469:WVR786489 F852005:J852025 JB852005:JF852025 SX852005:TB852025 ACT852005:ACX852025 AMP852005:AMT852025 AWL852005:AWP852025 BGH852005:BGL852025 BQD852005:BQH852025 BZZ852005:CAD852025 CJV852005:CJZ852025 CTR852005:CTV852025 DDN852005:DDR852025 DNJ852005:DNN852025 DXF852005:DXJ852025 EHB852005:EHF852025 EQX852005:ERB852025 FAT852005:FAX852025 FKP852005:FKT852025 FUL852005:FUP852025 GEH852005:GEL852025 GOD852005:GOH852025 GXZ852005:GYD852025 HHV852005:HHZ852025 HRR852005:HRV852025 IBN852005:IBR852025 ILJ852005:ILN852025 IVF852005:IVJ852025 JFB852005:JFF852025 JOX852005:JPB852025 JYT852005:JYX852025 KIP852005:KIT852025 KSL852005:KSP852025 LCH852005:LCL852025 LMD852005:LMH852025 LVZ852005:LWD852025 MFV852005:MFZ852025 MPR852005:MPV852025 MZN852005:MZR852025 NJJ852005:NJN852025 NTF852005:NTJ852025 ODB852005:ODF852025 OMX852005:ONB852025 OWT852005:OWX852025 PGP852005:PGT852025 PQL852005:PQP852025 QAH852005:QAL852025 QKD852005:QKH852025 QTZ852005:QUD852025 RDV852005:RDZ852025 RNR852005:RNV852025 RXN852005:RXR852025 SHJ852005:SHN852025 SRF852005:SRJ852025 TBB852005:TBF852025 TKX852005:TLB852025 TUT852005:TUX852025 UEP852005:UET852025 UOL852005:UOP852025 UYH852005:UYL852025 VID852005:VIH852025 VRZ852005:VSD852025 WBV852005:WBZ852025 WLR852005:WLV852025 WVN852005:WVR852025 F917541:J917561 JB917541:JF917561 SX917541:TB917561 ACT917541:ACX917561 AMP917541:AMT917561 AWL917541:AWP917561 BGH917541:BGL917561 BQD917541:BQH917561 BZZ917541:CAD917561 CJV917541:CJZ917561 CTR917541:CTV917561 DDN917541:DDR917561 DNJ917541:DNN917561 DXF917541:DXJ917561 EHB917541:EHF917561 EQX917541:ERB917561 FAT917541:FAX917561 FKP917541:FKT917561 FUL917541:FUP917561 GEH917541:GEL917561 GOD917541:GOH917561 GXZ917541:GYD917561 HHV917541:HHZ917561 HRR917541:HRV917561 IBN917541:IBR917561 ILJ917541:ILN917561 IVF917541:IVJ917561 JFB917541:JFF917561 JOX917541:JPB917561 JYT917541:JYX917561 KIP917541:KIT917561 KSL917541:KSP917561 LCH917541:LCL917561 LMD917541:LMH917561 LVZ917541:LWD917561 MFV917541:MFZ917561 MPR917541:MPV917561 MZN917541:MZR917561 NJJ917541:NJN917561 NTF917541:NTJ917561 ODB917541:ODF917561 OMX917541:ONB917561 OWT917541:OWX917561 PGP917541:PGT917561 PQL917541:PQP917561 QAH917541:QAL917561 QKD917541:QKH917561 QTZ917541:QUD917561 RDV917541:RDZ917561 RNR917541:RNV917561 RXN917541:RXR917561 SHJ917541:SHN917561 SRF917541:SRJ917561 TBB917541:TBF917561 TKX917541:TLB917561 TUT917541:TUX917561 UEP917541:UET917561 UOL917541:UOP917561 UYH917541:UYL917561 VID917541:VIH917561 VRZ917541:VSD917561 WBV917541:WBZ917561 WLR917541:WLV917561 WVN917541:WVR917561 F983077:J983097 JB983077:JF983097 SX983077:TB983097 ACT983077:ACX983097 AMP983077:AMT983097 AWL983077:AWP983097 BGH983077:BGL983097 BQD983077:BQH983097 BZZ983077:CAD983097 CJV983077:CJZ983097 CTR983077:CTV983097 DDN983077:DDR983097 DNJ983077:DNN983097 DXF983077:DXJ983097 EHB983077:EHF983097 EQX983077:ERB983097 FAT983077:FAX983097 FKP983077:FKT983097 FUL983077:FUP983097 GEH983077:GEL983097 GOD983077:GOH983097 GXZ983077:GYD983097 HHV983077:HHZ983097 HRR983077:HRV983097 IBN983077:IBR983097 ILJ983077:ILN983097 IVF983077:IVJ983097 JFB983077:JFF983097 JOX983077:JPB983097 JYT983077:JYX983097 KIP983077:KIT983097 KSL983077:KSP983097 LCH983077:LCL983097 LMD983077:LMH983097 LVZ983077:LWD983097 MFV983077:MFZ983097 MPR983077:MPV983097 MZN983077:MZR983097 NJJ983077:NJN983097 NTF983077:NTJ983097 ODB983077:ODF983097 OMX983077:ONB983097 OWT983077:OWX983097 PGP983077:PGT983097 PQL983077:PQP983097 QAH983077:QAL983097 QKD983077:QKH983097 QTZ983077:QUD983097 RDV983077:RDZ983097 RNR983077:RNV983097 RXN983077:RXR983097 SHJ983077:SHN983097 SRF983077:SRJ983097 TBB983077:TBF983097 TKX983077:TLB983097 TUT983077:TUX983097 UEP983077:UET983097 UOL983077:UOP983097 UYH983077:UYL983097 VID983077:VIH983097 VRZ983077:VSD983097 WBV983077:WBZ983097 WLR983077:WLV983097 WVN983077:WVR983097 F15:J35 JB15:JF35 SX15:TB35 ACT15:ACX35 AMP15:AMT35 AWL15:AWP35 BGH15:BGL35 BQD15:BQH35 BZZ15:CAD35 CJV15:CJZ35 CTR15:CTV35 DDN15:DDR35 DNJ15:DNN35 DXF15:DXJ35 EHB15:EHF35 EQX15:ERB35 FAT15:FAX35 FKP15:FKT35 FUL15:FUP35 GEH15:GEL35 GOD15:GOH35 GXZ15:GYD35 HHV15:HHZ35 HRR15:HRV35 IBN15:IBR35 ILJ15:ILN35 IVF15:IVJ35 JFB15:JFF35 JOX15:JPB35 JYT15:JYX35 KIP15:KIT35 KSL15:KSP35 LCH15:LCL35 LMD15:LMH35 LVZ15:LWD35 MFV15:MFZ35 MPR15:MPV35 MZN15:MZR35 NJJ15:NJN35 NTF15:NTJ35 ODB15:ODF35 OMX15:ONB35 OWT15:OWX35 PGP15:PGT35 PQL15:PQP35 QAH15:QAL35 QKD15:QKH35 QTZ15:QUD35 RDV15:RDZ35 RNR15:RNV35 RXN15:RXR35 SHJ15:SHN35 SRF15:SRJ35 TBB15:TBF35 TKX15:TLB35 TUT15:TUX35 UEP15:UET35 UOL15:UOP35 UYH15:UYL35 VID15:VIH35 VRZ15:VSD35 WBV15:WBZ35 WLR15:WLV35 WVN15:WVR35 F65551:J65571 JB65551:JF65571 SX65551:TB65571 ACT65551:ACX65571 AMP65551:AMT65571 AWL65551:AWP65571 BGH65551:BGL65571 BQD65551:BQH65571 BZZ65551:CAD65571 CJV65551:CJZ65571 CTR65551:CTV65571 DDN65551:DDR65571 DNJ65551:DNN65571 DXF65551:DXJ65571 EHB65551:EHF65571 EQX65551:ERB65571 FAT65551:FAX65571 FKP65551:FKT65571 FUL65551:FUP65571 GEH65551:GEL65571 GOD65551:GOH65571 GXZ65551:GYD65571 HHV65551:HHZ65571 HRR65551:HRV65571 IBN65551:IBR65571 ILJ65551:ILN65571 IVF65551:IVJ65571 JFB65551:JFF65571 JOX65551:JPB65571 JYT65551:JYX65571 KIP65551:KIT65571 KSL65551:KSP65571 LCH65551:LCL65571 LMD65551:LMH65571 LVZ65551:LWD65571 MFV65551:MFZ65571 MPR65551:MPV65571 MZN65551:MZR65571 NJJ65551:NJN65571 NTF65551:NTJ65571 ODB65551:ODF65571 OMX65551:ONB65571 OWT65551:OWX65571 PGP65551:PGT65571 PQL65551:PQP65571 QAH65551:QAL65571 QKD65551:QKH65571 QTZ65551:QUD65571 RDV65551:RDZ65571 RNR65551:RNV65571 RXN65551:RXR65571 SHJ65551:SHN65571 SRF65551:SRJ65571 TBB65551:TBF65571 TKX65551:TLB65571 TUT65551:TUX65571 UEP65551:UET65571 UOL65551:UOP65571 UYH65551:UYL65571 VID65551:VIH65571 VRZ65551:VSD65571 WBV65551:WBZ65571 WLR65551:WLV65571 WVN65551:WVR65571 F131087:J131107 JB131087:JF131107 SX131087:TB131107 ACT131087:ACX131107 AMP131087:AMT131107 AWL131087:AWP131107 BGH131087:BGL131107 BQD131087:BQH131107 BZZ131087:CAD131107 CJV131087:CJZ131107 CTR131087:CTV131107 DDN131087:DDR131107 DNJ131087:DNN131107 DXF131087:DXJ131107 EHB131087:EHF131107 EQX131087:ERB131107 FAT131087:FAX131107 FKP131087:FKT131107 FUL131087:FUP131107 GEH131087:GEL131107 GOD131087:GOH131107 GXZ131087:GYD131107 HHV131087:HHZ131107 HRR131087:HRV131107 IBN131087:IBR131107 ILJ131087:ILN131107 IVF131087:IVJ131107 JFB131087:JFF131107 JOX131087:JPB131107 JYT131087:JYX131107 KIP131087:KIT131107 KSL131087:KSP131107 LCH131087:LCL131107 LMD131087:LMH131107 LVZ131087:LWD131107 MFV131087:MFZ131107 MPR131087:MPV131107 MZN131087:MZR131107 NJJ131087:NJN131107 NTF131087:NTJ131107 ODB131087:ODF131107 OMX131087:ONB131107 OWT131087:OWX131107 PGP131087:PGT131107 PQL131087:PQP131107 QAH131087:QAL131107 QKD131087:QKH131107 QTZ131087:QUD131107 RDV131087:RDZ131107 RNR131087:RNV131107 RXN131087:RXR131107 SHJ131087:SHN131107 SRF131087:SRJ131107 TBB131087:TBF131107 TKX131087:TLB131107 TUT131087:TUX131107 UEP131087:UET131107 UOL131087:UOP131107 UYH131087:UYL131107 VID131087:VIH131107 VRZ131087:VSD131107 WBV131087:WBZ131107 WLR131087:WLV131107 WVN131087:WVR131107 F196623:J196643 JB196623:JF196643 SX196623:TB196643 ACT196623:ACX196643 AMP196623:AMT196643 AWL196623:AWP196643 BGH196623:BGL196643 BQD196623:BQH196643 BZZ196623:CAD196643 CJV196623:CJZ196643 CTR196623:CTV196643 DDN196623:DDR196643 DNJ196623:DNN196643 DXF196623:DXJ196643 EHB196623:EHF196643 EQX196623:ERB196643 FAT196623:FAX196643 FKP196623:FKT196643 FUL196623:FUP196643 GEH196623:GEL196643 GOD196623:GOH196643 GXZ196623:GYD196643 HHV196623:HHZ196643 HRR196623:HRV196643 IBN196623:IBR196643 ILJ196623:ILN196643 IVF196623:IVJ196643 JFB196623:JFF196643 JOX196623:JPB196643 JYT196623:JYX196643 KIP196623:KIT196643 KSL196623:KSP196643 LCH196623:LCL196643 LMD196623:LMH196643 LVZ196623:LWD196643 MFV196623:MFZ196643 MPR196623:MPV196643 MZN196623:MZR196643 NJJ196623:NJN196643 NTF196623:NTJ196643 ODB196623:ODF196643 OMX196623:ONB196643 OWT196623:OWX196643 PGP196623:PGT196643 PQL196623:PQP196643 QAH196623:QAL196643 QKD196623:QKH196643 QTZ196623:QUD196643 RDV196623:RDZ196643 RNR196623:RNV196643 RXN196623:RXR196643 SHJ196623:SHN196643 SRF196623:SRJ196643 TBB196623:TBF196643 TKX196623:TLB196643 TUT196623:TUX196643 UEP196623:UET196643 UOL196623:UOP196643 UYH196623:UYL196643 VID196623:VIH196643 VRZ196623:VSD196643 WBV196623:WBZ196643 WLR196623:WLV196643 WVN196623:WVR196643 F262159:J262179 JB262159:JF262179 SX262159:TB262179 ACT262159:ACX262179 AMP262159:AMT262179 AWL262159:AWP262179 BGH262159:BGL262179 BQD262159:BQH262179 BZZ262159:CAD262179 CJV262159:CJZ262179 CTR262159:CTV262179 DDN262159:DDR262179 DNJ262159:DNN262179 DXF262159:DXJ262179 EHB262159:EHF262179 EQX262159:ERB262179 FAT262159:FAX262179 FKP262159:FKT262179 FUL262159:FUP262179 GEH262159:GEL262179 GOD262159:GOH262179 GXZ262159:GYD262179 HHV262159:HHZ262179 HRR262159:HRV262179 IBN262159:IBR262179 ILJ262159:ILN262179 IVF262159:IVJ262179 JFB262159:JFF262179 JOX262159:JPB262179 JYT262159:JYX262179 KIP262159:KIT262179 KSL262159:KSP262179 LCH262159:LCL262179 LMD262159:LMH262179 LVZ262159:LWD262179 MFV262159:MFZ262179 MPR262159:MPV262179 MZN262159:MZR262179 NJJ262159:NJN262179 NTF262159:NTJ262179 ODB262159:ODF262179 OMX262159:ONB262179 OWT262159:OWX262179 PGP262159:PGT262179 PQL262159:PQP262179 QAH262159:QAL262179 QKD262159:QKH262179 QTZ262159:QUD262179 RDV262159:RDZ262179 RNR262159:RNV262179 RXN262159:RXR262179 SHJ262159:SHN262179 SRF262159:SRJ262179 TBB262159:TBF262179 TKX262159:TLB262179 TUT262159:TUX262179 UEP262159:UET262179 UOL262159:UOP262179 UYH262159:UYL262179 VID262159:VIH262179 VRZ262159:VSD262179 WBV262159:WBZ262179 WLR262159:WLV262179 WVN262159:WVR262179 F327695:J327715 JB327695:JF327715 SX327695:TB327715 ACT327695:ACX327715 AMP327695:AMT327715 AWL327695:AWP327715 BGH327695:BGL327715 BQD327695:BQH327715 BZZ327695:CAD327715 CJV327695:CJZ327715 CTR327695:CTV327715 DDN327695:DDR327715 DNJ327695:DNN327715 DXF327695:DXJ327715 EHB327695:EHF327715 EQX327695:ERB327715 FAT327695:FAX327715 FKP327695:FKT327715 FUL327695:FUP327715 GEH327695:GEL327715 GOD327695:GOH327715 GXZ327695:GYD327715 HHV327695:HHZ327715 HRR327695:HRV327715 IBN327695:IBR327715 ILJ327695:ILN327715 IVF327695:IVJ327715 JFB327695:JFF327715 JOX327695:JPB327715 JYT327695:JYX327715 KIP327695:KIT327715 KSL327695:KSP327715 LCH327695:LCL327715 LMD327695:LMH327715 LVZ327695:LWD327715 MFV327695:MFZ327715 MPR327695:MPV327715 MZN327695:MZR327715 NJJ327695:NJN327715 NTF327695:NTJ327715 ODB327695:ODF327715 OMX327695:ONB327715 OWT327695:OWX327715 PGP327695:PGT327715 PQL327695:PQP327715 QAH327695:QAL327715 QKD327695:QKH327715 QTZ327695:QUD327715 RDV327695:RDZ327715 RNR327695:RNV327715 RXN327695:RXR327715 SHJ327695:SHN327715 SRF327695:SRJ327715 TBB327695:TBF327715 TKX327695:TLB327715 TUT327695:TUX327715 UEP327695:UET327715 UOL327695:UOP327715 UYH327695:UYL327715 VID327695:VIH327715 VRZ327695:VSD327715 WBV327695:WBZ327715 WLR327695:WLV327715 WVN327695:WVR327715 F393231:J393251 JB393231:JF393251 SX393231:TB393251 ACT393231:ACX393251 AMP393231:AMT393251 AWL393231:AWP393251 BGH393231:BGL393251 BQD393231:BQH393251 BZZ393231:CAD393251 CJV393231:CJZ393251 CTR393231:CTV393251 DDN393231:DDR393251 DNJ393231:DNN393251 DXF393231:DXJ393251 EHB393231:EHF393251 EQX393231:ERB393251 FAT393231:FAX393251 FKP393231:FKT393251 FUL393231:FUP393251 GEH393231:GEL393251 GOD393231:GOH393251 GXZ393231:GYD393251 HHV393231:HHZ393251 HRR393231:HRV393251 IBN393231:IBR393251 ILJ393231:ILN393251 IVF393231:IVJ393251 JFB393231:JFF393251 JOX393231:JPB393251 JYT393231:JYX393251 KIP393231:KIT393251 KSL393231:KSP393251 LCH393231:LCL393251 LMD393231:LMH393251 LVZ393231:LWD393251 MFV393231:MFZ393251 MPR393231:MPV393251 MZN393231:MZR393251 NJJ393231:NJN393251 NTF393231:NTJ393251 ODB393231:ODF393251 OMX393231:ONB393251 OWT393231:OWX393251 PGP393231:PGT393251 PQL393231:PQP393251 QAH393231:QAL393251 QKD393231:QKH393251 QTZ393231:QUD393251 RDV393231:RDZ393251 RNR393231:RNV393251 RXN393231:RXR393251 SHJ393231:SHN393251 SRF393231:SRJ393251 TBB393231:TBF393251 TKX393231:TLB393251 TUT393231:TUX393251 UEP393231:UET393251 UOL393231:UOP393251 UYH393231:UYL393251 VID393231:VIH393251 VRZ393231:VSD393251 WBV393231:WBZ393251 WLR393231:WLV393251 WVN393231:WVR393251 F458767:J458787 JB458767:JF458787 SX458767:TB458787 ACT458767:ACX458787 AMP458767:AMT458787 AWL458767:AWP458787 BGH458767:BGL458787 BQD458767:BQH458787 BZZ458767:CAD458787 CJV458767:CJZ458787 CTR458767:CTV458787 DDN458767:DDR458787 DNJ458767:DNN458787 DXF458767:DXJ458787 EHB458767:EHF458787 EQX458767:ERB458787 FAT458767:FAX458787 FKP458767:FKT458787 FUL458767:FUP458787 GEH458767:GEL458787 GOD458767:GOH458787 GXZ458767:GYD458787 HHV458767:HHZ458787 HRR458767:HRV458787 IBN458767:IBR458787 ILJ458767:ILN458787 IVF458767:IVJ458787 JFB458767:JFF458787 JOX458767:JPB458787 JYT458767:JYX458787 KIP458767:KIT458787 KSL458767:KSP458787 LCH458767:LCL458787 LMD458767:LMH458787 LVZ458767:LWD458787 MFV458767:MFZ458787 MPR458767:MPV458787 MZN458767:MZR458787 NJJ458767:NJN458787 NTF458767:NTJ458787 ODB458767:ODF458787 OMX458767:ONB458787 OWT458767:OWX458787 PGP458767:PGT458787 PQL458767:PQP458787 QAH458767:QAL458787 QKD458767:QKH458787 QTZ458767:QUD458787 RDV458767:RDZ458787 RNR458767:RNV458787 RXN458767:RXR458787 SHJ458767:SHN458787 SRF458767:SRJ458787 TBB458767:TBF458787 TKX458767:TLB458787 TUT458767:TUX458787 UEP458767:UET458787 UOL458767:UOP458787 UYH458767:UYL458787 VID458767:VIH458787 VRZ458767:VSD458787 WBV458767:WBZ458787 WLR458767:WLV458787 WVN458767:WVR458787 F524303:J524323 JB524303:JF524323 SX524303:TB524323 ACT524303:ACX524323 AMP524303:AMT524323 AWL524303:AWP524323 BGH524303:BGL524323 BQD524303:BQH524323 BZZ524303:CAD524323 CJV524303:CJZ524323 CTR524303:CTV524323 DDN524303:DDR524323 DNJ524303:DNN524323 DXF524303:DXJ524323 EHB524303:EHF524323 EQX524303:ERB524323 FAT524303:FAX524323 FKP524303:FKT524323 FUL524303:FUP524323 GEH524303:GEL524323 GOD524303:GOH524323 GXZ524303:GYD524323 HHV524303:HHZ524323 HRR524303:HRV524323 IBN524303:IBR524323 ILJ524303:ILN524323 IVF524303:IVJ524323 JFB524303:JFF524323 JOX524303:JPB524323 JYT524303:JYX524323 KIP524303:KIT524323 KSL524303:KSP524323 LCH524303:LCL524323 LMD524303:LMH524323 LVZ524303:LWD524323 MFV524303:MFZ524323 MPR524303:MPV524323 MZN524303:MZR524323 NJJ524303:NJN524323 NTF524303:NTJ524323 ODB524303:ODF524323 OMX524303:ONB524323 OWT524303:OWX524323 PGP524303:PGT524323 PQL524303:PQP524323 QAH524303:QAL524323 QKD524303:QKH524323 QTZ524303:QUD524323 RDV524303:RDZ524323 RNR524303:RNV524323 RXN524303:RXR524323 SHJ524303:SHN524323 SRF524303:SRJ524323 TBB524303:TBF524323 TKX524303:TLB524323 TUT524303:TUX524323 UEP524303:UET524323 UOL524303:UOP524323 UYH524303:UYL524323 VID524303:VIH524323 VRZ524303:VSD524323 WBV524303:WBZ524323 WLR524303:WLV524323 WVN524303:WVR524323 F589839:J589859 JB589839:JF589859 SX589839:TB589859 ACT589839:ACX589859 AMP589839:AMT589859 AWL589839:AWP589859 BGH589839:BGL589859 BQD589839:BQH589859 BZZ589839:CAD589859 CJV589839:CJZ589859 CTR589839:CTV589859 DDN589839:DDR589859 DNJ589839:DNN589859 DXF589839:DXJ589859 EHB589839:EHF589859 EQX589839:ERB589859 FAT589839:FAX589859 FKP589839:FKT589859 FUL589839:FUP589859 GEH589839:GEL589859 GOD589839:GOH589859 GXZ589839:GYD589859 HHV589839:HHZ589859 HRR589839:HRV589859 IBN589839:IBR589859 ILJ589839:ILN589859 IVF589839:IVJ589859 JFB589839:JFF589859 JOX589839:JPB589859 JYT589839:JYX589859 KIP589839:KIT589859 KSL589839:KSP589859 LCH589839:LCL589859 LMD589839:LMH589859 LVZ589839:LWD589859 MFV589839:MFZ589859 MPR589839:MPV589859 MZN589839:MZR589859 NJJ589839:NJN589859 NTF589839:NTJ589859 ODB589839:ODF589859 OMX589839:ONB589859 OWT589839:OWX589859 PGP589839:PGT589859 PQL589839:PQP589859 QAH589839:QAL589859 QKD589839:QKH589859 QTZ589839:QUD589859 RDV589839:RDZ589859 RNR589839:RNV589859 RXN589839:RXR589859 SHJ589839:SHN589859 SRF589839:SRJ589859 TBB589839:TBF589859 TKX589839:TLB589859 TUT589839:TUX589859 UEP589839:UET589859 UOL589839:UOP589859 UYH589839:UYL589859 VID589839:VIH589859 VRZ589839:VSD589859 WBV589839:WBZ589859 WLR589839:WLV589859 WVN589839:WVR589859 F655375:J655395 JB655375:JF655395 SX655375:TB655395 ACT655375:ACX655395 AMP655375:AMT655395 AWL655375:AWP655395 BGH655375:BGL655395 BQD655375:BQH655395 BZZ655375:CAD655395 CJV655375:CJZ655395 CTR655375:CTV655395 DDN655375:DDR655395 DNJ655375:DNN655395 DXF655375:DXJ655395 EHB655375:EHF655395 EQX655375:ERB655395 FAT655375:FAX655395 FKP655375:FKT655395 FUL655375:FUP655395 GEH655375:GEL655395 GOD655375:GOH655395 GXZ655375:GYD655395 HHV655375:HHZ655395 HRR655375:HRV655395 IBN655375:IBR655395 ILJ655375:ILN655395 IVF655375:IVJ655395 JFB655375:JFF655395 JOX655375:JPB655395 JYT655375:JYX655395 KIP655375:KIT655395 KSL655375:KSP655395 LCH655375:LCL655395 LMD655375:LMH655395 LVZ655375:LWD655395 MFV655375:MFZ655395 MPR655375:MPV655395 MZN655375:MZR655395 NJJ655375:NJN655395 NTF655375:NTJ655395 ODB655375:ODF655395 OMX655375:ONB655395 OWT655375:OWX655395 PGP655375:PGT655395 PQL655375:PQP655395 QAH655375:QAL655395 QKD655375:QKH655395 QTZ655375:QUD655395 RDV655375:RDZ655395 RNR655375:RNV655395 RXN655375:RXR655395 SHJ655375:SHN655395 SRF655375:SRJ655395 TBB655375:TBF655395 TKX655375:TLB655395 TUT655375:TUX655395 UEP655375:UET655395 UOL655375:UOP655395 UYH655375:UYL655395 VID655375:VIH655395 VRZ655375:VSD655395 WBV655375:WBZ655395 WLR655375:WLV655395 WVN655375:WVR655395 F720911:J720931 JB720911:JF720931 SX720911:TB720931 ACT720911:ACX720931 AMP720911:AMT720931 AWL720911:AWP720931 BGH720911:BGL720931 BQD720911:BQH720931 BZZ720911:CAD720931 CJV720911:CJZ720931 CTR720911:CTV720931 DDN720911:DDR720931 DNJ720911:DNN720931 DXF720911:DXJ720931 EHB720911:EHF720931 EQX720911:ERB720931 FAT720911:FAX720931 FKP720911:FKT720931 FUL720911:FUP720931 GEH720911:GEL720931 GOD720911:GOH720931 GXZ720911:GYD720931 HHV720911:HHZ720931 HRR720911:HRV720931 IBN720911:IBR720931 ILJ720911:ILN720931 IVF720911:IVJ720931 JFB720911:JFF720931 JOX720911:JPB720931 JYT720911:JYX720931 KIP720911:KIT720931 KSL720911:KSP720931 LCH720911:LCL720931 LMD720911:LMH720931 LVZ720911:LWD720931 MFV720911:MFZ720931 MPR720911:MPV720931 MZN720911:MZR720931 NJJ720911:NJN720931 NTF720911:NTJ720931 ODB720911:ODF720931 OMX720911:ONB720931 OWT720911:OWX720931 PGP720911:PGT720931 PQL720911:PQP720931 QAH720911:QAL720931 QKD720911:QKH720931 QTZ720911:QUD720931 RDV720911:RDZ720931 RNR720911:RNV720931 RXN720911:RXR720931 SHJ720911:SHN720931 SRF720911:SRJ720931 TBB720911:TBF720931 TKX720911:TLB720931 TUT720911:TUX720931 UEP720911:UET720931 UOL720911:UOP720931 UYH720911:UYL720931 VID720911:VIH720931 VRZ720911:VSD720931 WBV720911:WBZ720931 WLR720911:WLV720931 WVN720911:WVR720931 F786447:J786467 JB786447:JF786467 SX786447:TB786467 ACT786447:ACX786467 AMP786447:AMT786467 AWL786447:AWP786467 BGH786447:BGL786467 BQD786447:BQH786467 BZZ786447:CAD786467 CJV786447:CJZ786467 CTR786447:CTV786467 DDN786447:DDR786467 DNJ786447:DNN786467 DXF786447:DXJ786467 EHB786447:EHF786467 EQX786447:ERB786467 FAT786447:FAX786467 FKP786447:FKT786467 FUL786447:FUP786467 GEH786447:GEL786467 GOD786447:GOH786467 GXZ786447:GYD786467 HHV786447:HHZ786467 HRR786447:HRV786467 IBN786447:IBR786467 ILJ786447:ILN786467 IVF786447:IVJ786467 JFB786447:JFF786467 JOX786447:JPB786467 JYT786447:JYX786467 KIP786447:KIT786467 KSL786447:KSP786467 LCH786447:LCL786467 LMD786447:LMH786467 LVZ786447:LWD786467 MFV786447:MFZ786467 MPR786447:MPV786467 MZN786447:MZR786467 NJJ786447:NJN786467 NTF786447:NTJ786467 ODB786447:ODF786467 OMX786447:ONB786467 OWT786447:OWX786467 PGP786447:PGT786467 PQL786447:PQP786467 QAH786447:QAL786467 QKD786447:QKH786467 QTZ786447:QUD786467 RDV786447:RDZ786467 RNR786447:RNV786467 RXN786447:RXR786467 SHJ786447:SHN786467 SRF786447:SRJ786467 TBB786447:TBF786467 TKX786447:TLB786467 TUT786447:TUX786467 UEP786447:UET786467 UOL786447:UOP786467 UYH786447:UYL786467 VID786447:VIH786467 VRZ786447:VSD786467 WBV786447:WBZ786467 WLR786447:WLV786467 WVN786447:WVR786467 F851983:J852003 JB851983:JF852003 SX851983:TB852003 ACT851983:ACX852003 AMP851983:AMT852003 AWL851983:AWP852003 BGH851983:BGL852003 BQD851983:BQH852003 BZZ851983:CAD852003 CJV851983:CJZ852003 CTR851983:CTV852003 DDN851983:DDR852003 DNJ851983:DNN852003 DXF851983:DXJ852003 EHB851983:EHF852003 EQX851983:ERB852003 FAT851983:FAX852003 FKP851983:FKT852003 FUL851983:FUP852003 GEH851983:GEL852003 GOD851983:GOH852003 GXZ851983:GYD852003 HHV851983:HHZ852003 HRR851983:HRV852003 IBN851983:IBR852003 ILJ851983:ILN852003 IVF851983:IVJ852003 JFB851983:JFF852003 JOX851983:JPB852003 JYT851983:JYX852003 KIP851983:KIT852003 KSL851983:KSP852003 LCH851983:LCL852003 LMD851983:LMH852003 LVZ851983:LWD852003 MFV851983:MFZ852003 MPR851983:MPV852003 MZN851983:MZR852003 NJJ851983:NJN852003 NTF851983:NTJ852003 ODB851983:ODF852003 OMX851983:ONB852003 OWT851983:OWX852003 PGP851983:PGT852003 PQL851983:PQP852003 QAH851983:QAL852003 QKD851983:QKH852003 QTZ851983:QUD852003 RDV851983:RDZ852003 RNR851983:RNV852003 RXN851983:RXR852003 SHJ851983:SHN852003 SRF851983:SRJ852003 TBB851983:TBF852003 TKX851983:TLB852003 TUT851983:TUX852003 UEP851983:UET852003 UOL851983:UOP852003 UYH851983:UYL852003 VID851983:VIH852003 VRZ851983:VSD852003 WBV851983:WBZ852003 WLR851983:WLV852003 WVN851983:WVR852003 F917519:J917539 JB917519:JF917539 SX917519:TB917539 ACT917519:ACX917539 AMP917519:AMT917539 AWL917519:AWP917539 BGH917519:BGL917539 BQD917519:BQH917539 BZZ917519:CAD917539 CJV917519:CJZ917539 CTR917519:CTV917539 DDN917519:DDR917539 DNJ917519:DNN917539 DXF917519:DXJ917539 EHB917519:EHF917539 EQX917519:ERB917539 FAT917519:FAX917539 FKP917519:FKT917539 FUL917519:FUP917539 GEH917519:GEL917539 GOD917519:GOH917539 GXZ917519:GYD917539 HHV917519:HHZ917539 HRR917519:HRV917539 IBN917519:IBR917539 ILJ917519:ILN917539 IVF917519:IVJ917539 JFB917519:JFF917539 JOX917519:JPB917539 JYT917519:JYX917539 KIP917519:KIT917539 KSL917519:KSP917539 LCH917519:LCL917539 LMD917519:LMH917539 LVZ917519:LWD917539 MFV917519:MFZ917539 MPR917519:MPV917539 MZN917519:MZR917539 NJJ917519:NJN917539 NTF917519:NTJ917539 ODB917519:ODF917539 OMX917519:ONB917539 OWT917519:OWX917539 PGP917519:PGT917539 PQL917519:PQP917539 QAH917519:QAL917539 QKD917519:QKH917539 QTZ917519:QUD917539 RDV917519:RDZ917539 RNR917519:RNV917539 RXN917519:RXR917539 SHJ917519:SHN917539 SRF917519:SRJ917539 TBB917519:TBF917539 TKX917519:TLB917539 TUT917519:TUX917539 UEP917519:UET917539 UOL917519:UOP917539 UYH917519:UYL917539 VID917519:VIH917539 VRZ917519:VSD917539 WBV917519:WBZ917539 WLR917519:WLV917539 WVN917519:WVR917539 F983055:J983075 JB983055:JF983075 SX983055:TB983075 ACT983055:ACX983075 AMP983055:AMT983075 AWL983055:AWP983075 BGH983055:BGL983075 BQD983055:BQH983075 BZZ983055:CAD983075 CJV983055:CJZ983075 CTR983055:CTV983075 DDN983055:DDR983075 DNJ983055:DNN983075 DXF983055:DXJ983075 EHB983055:EHF983075 EQX983055:ERB983075 FAT983055:FAX983075 FKP983055:FKT983075 FUL983055:FUP983075 GEH983055:GEL983075 GOD983055:GOH983075 GXZ983055:GYD983075 HHV983055:HHZ983075 HRR983055:HRV983075 IBN983055:IBR983075 ILJ983055:ILN983075 IVF983055:IVJ983075 JFB983055:JFF983075 JOX983055:JPB983075 JYT983055:JYX983075 KIP983055:KIT983075 KSL983055:KSP983075 LCH983055:LCL983075 LMD983055:LMH983075 LVZ983055:LWD983075 MFV983055:MFZ983075 MPR983055:MPV983075 MZN983055:MZR983075 NJJ983055:NJN983075 NTF983055:NTJ983075 ODB983055:ODF983075 OMX983055:ONB983075 OWT983055:OWX983075 PGP983055:PGT983075 PQL983055:PQP983075 QAH983055:QAL983075 QKD983055:QKH983075 QTZ983055:QUD983075 RDV983055:RDZ983075 RNR983055:RNV983075 RXN983055:RXR983075 SHJ983055:SHN983075 SRF983055:SRJ983075 TBB983055:TBF983075 TKX983055:TLB983075 TUT983055:TUX983075 UEP983055:UET983075 UOL983055:UOP983075 UYH983055:UYL983075 VID983055:VIH983075 VRZ983055:VSD983075 WBV983055:WBZ983075 WLR983055:WLV983075 WVN983055:WVR983075">
      <formula1>-9.99999999999999E+23</formula1>
      <formula2>9.99999999999999E+23</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view="pageBreakPreview" topLeftCell="A6" zoomScale="90" zoomScaleSheetLayoutView="90" workbookViewId="0">
      <selection activeCell="D28" sqref="D28"/>
    </sheetView>
  </sheetViews>
  <sheetFormatPr defaultRowHeight="13.2" x14ac:dyDescent="0.25"/>
  <cols>
    <col min="1" max="1" width="5.44140625" customWidth="1"/>
    <col min="2" max="2" width="28.33203125" style="5" customWidth="1"/>
    <col min="3" max="3" width="11" style="5" customWidth="1"/>
    <col min="4" max="4" width="12.6640625" customWidth="1"/>
    <col min="5" max="5" width="13.33203125" bestFit="1" customWidth="1"/>
    <col min="6" max="6" width="9.33203125" bestFit="1" customWidth="1"/>
    <col min="7" max="7" width="16.88671875" bestFit="1" customWidth="1"/>
    <col min="8" max="8" width="9.33203125" bestFit="1" customWidth="1"/>
    <col min="9" max="9" width="12.6640625" hidden="1" customWidth="1"/>
    <col min="10" max="10" width="13.33203125" hidden="1" customWidth="1"/>
    <col min="11" max="11" width="9.33203125" hidden="1" customWidth="1"/>
    <col min="12" max="12" width="16.88671875" hidden="1" customWidth="1"/>
    <col min="13" max="13" width="9.33203125" hidden="1" customWidth="1"/>
  </cols>
  <sheetData>
    <row r="1" spans="1:13" hidden="1" x14ac:dyDescent="0.25">
      <c r="A1" s="1" t="e">
        <f>[1]Справочники!E13</f>
        <v>#REF!</v>
      </c>
      <c r="B1" s="2" t="e">
        <f>[1]Справочники!D21</f>
        <v>#REF!</v>
      </c>
      <c r="C1" s="3"/>
    </row>
    <row r="2" spans="1:13" ht="19.5" customHeight="1" x14ac:dyDescent="0.25">
      <c r="A2" s="356" t="s">
        <v>219</v>
      </c>
      <c r="B2" s="356"/>
      <c r="C2" s="356"/>
      <c r="D2" s="356"/>
      <c r="E2" s="356"/>
      <c r="F2" s="356"/>
      <c r="G2" s="356"/>
      <c r="H2" s="356"/>
    </row>
    <row r="3" spans="1:13" ht="12" customHeight="1" thickBot="1" x14ac:dyDescent="0.3"/>
    <row r="4" spans="1:13" ht="11.25" customHeight="1" thickBot="1" x14ac:dyDescent="0.3">
      <c r="A4" s="360" t="s">
        <v>1</v>
      </c>
      <c r="B4" s="362" t="s">
        <v>2</v>
      </c>
      <c r="C4" s="364"/>
      <c r="D4" s="124"/>
      <c r="E4" s="224" t="s">
        <v>379</v>
      </c>
      <c r="F4" s="225"/>
      <c r="G4" s="225"/>
      <c r="H4" s="226"/>
      <c r="I4" s="6"/>
      <c r="J4" s="357" t="s">
        <v>203</v>
      </c>
      <c r="K4" s="358"/>
      <c r="L4" s="358"/>
      <c r="M4" s="359"/>
    </row>
    <row r="5" spans="1:13" x14ac:dyDescent="0.25">
      <c r="A5" s="361"/>
      <c r="B5" s="363"/>
      <c r="C5" s="365"/>
      <c r="D5" s="228" t="s">
        <v>3</v>
      </c>
      <c r="E5" s="229" t="s">
        <v>4</v>
      </c>
      <c r="F5" s="229" t="s">
        <v>5</v>
      </c>
      <c r="G5" s="229" t="s">
        <v>6</v>
      </c>
      <c r="H5" s="115" t="s">
        <v>7</v>
      </c>
      <c r="I5" s="110" t="s">
        <v>3</v>
      </c>
      <c r="J5" s="108" t="s">
        <v>4</v>
      </c>
      <c r="K5" s="108" t="s">
        <v>5</v>
      </c>
      <c r="L5" s="108" t="s">
        <v>6</v>
      </c>
      <c r="M5" s="109" t="s">
        <v>7</v>
      </c>
    </row>
    <row r="6" spans="1:13" x14ac:dyDescent="0.25">
      <c r="A6" s="111">
        <v>1</v>
      </c>
      <c r="B6" s="112">
        <v>2</v>
      </c>
      <c r="C6" s="113"/>
      <c r="D6" s="8"/>
      <c r="E6" s="9"/>
      <c r="F6" s="9"/>
      <c r="G6" s="9"/>
      <c r="H6" s="10"/>
      <c r="I6" s="8"/>
      <c r="J6" s="9"/>
      <c r="K6" s="9"/>
      <c r="L6" s="9"/>
      <c r="M6" s="10"/>
    </row>
    <row r="7" spans="1:13" ht="13.2" customHeight="1" x14ac:dyDescent="0.25">
      <c r="A7" s="51" t="s">
        <v>8</v>
      </c>
      <c r="B7" s="11" t="s">
        <v>9</v>
      </c>
      <c r="C7" s="13" t="s">
        <v>220</v>
      </c>
      <c r="D7" s="53">
        <v>75.667165999999995</v>
      </c>
      <c r="E7" s="54">
        <v>62.113104999999997</v>
      </c>
      <c r="F7" s="54">
        <v>0</v>
      </c>
      <c r="G7" s="54">
        <v>56.168258000000002</v>
      </c>
      <c r="H7" s="55">
        <v>2.5867000000000001E-2</v>
      </c>
      <c r="I7" s="53">
        <f t="shared" ref="I7:M7" si="0">I8+I14+I15+I16</f>
        <v>77.390114999999994</v>
      </c>
      <c r="J7" s="54">
        <f t="shared" si="0"/>
        <v>64.955952999999994</v>
      </c>
      <c r="K7" s="54">
        <f t="shared" si="0"/>
        <v>0</v>
      </c>
      <c r="L7" s="54">
        <f t="shared" si="0"/>
        <v>57.883448000000001</v>
      </c>
      <c r="M7" s="55">
        <f t="shared" si="0"/>
        <v>2.5687000000000001E-2</v>
      </c>
    </row>
    <row r="8" spans="1:13" x14ac:dyDescent="0.25">
      <c r="A8" s="18" t="s">
        <v>11</v>
      </c>
      <c r="B8" s="11" t="s">
        <v>12</v>
      </c>
      <c r="C8" s="13" t="s">
        <v>220</v>
      </c>
      <c r="D8" s="53"/>
      <c r="E8" s="54">
        <v>0</v>
      </c>
      <c r="F8" s="54">
        <v>0</v>
      </c>
      <c r="G8" s="54">
        <v>42.640064000000002</v>
      </c>
      <c r="H8" s="55">
        <v>0</v>
      </c>
      <c r="I8" s="53"/>
      <c r="J8" s="54">
        <f>J10+J11+J12+J13</f>
        <v>0</v>
      </c>
      <c r="K8" s="54">
        <f>K10+K11+K12+K13</f>
        <v>0</v>
      </c>
      <c r="L8" s="54">
        <f>L10+L11+L12+L13</f>
        <v>45.474972999999999</v>
      </c>
      <c r="M8" s="55">
        <f>M10+M11+M12+M13</f>
        <v>0</v>
      </c>
    </row>
    <row r="9" spans="1:13" x14ac:dyDescent="0.25">
      <c r="A9" s="18"/>
      <c r="B9" s="11" t="s">
        <v>14</v>
      </c>
      <c r="C9" s="13"/>
      <c r="D9" s="56"/>
      <c r="E9" s="57"/>
      <c r="F9" s="57"/>
      <c r="G9" s="57"/>
      <c r="H9" s="58"/>
      <c r="I9" s="56"/>
      <c r="J9" s="57"/>
      <c r="K9" s="57"/>
      <c r="L9" s="57"/>
      <c r="M9" s="58"/>
    </row>
    <row r="10" spans="1:13" x14ac:dyDescent="0.25">
      <c r="A10" s="18"/>
      <c r="B10" s="11" t="s">
        <v>15</v>
      </c>
      <c r="C10" s="13" t="s">
        <v>220</v>
      </c>
      <c r="D10" s="56"/>
      <c r="E10" s="59"/>
      <c r="F10" s="59"/>
      <c r="G10" s="59"/>
      <c r="H10" s="60"/>
      <c r="I10" s="56"/>
      <c r="J10" s="59"/>
      <c r="K10" s="59"/>
      <c r="L10" s="59"/>
      <c r="M10" s="60"/>
    </row>
    <row r="11" spans="1:13" s="28" customFormat="1" x14ac:dyDescent="0.25">
      <c r="A11" s="25"/>
      <c r="B11" s="23" t="s">
        <v>4</v>
      </c>
      <c r="C11" s="13" t="s">
        <v>220</v>
      </c>
      <c r="D11" s="56"/>
      <c r="E11" s="61"/>
      <c r="F11" s="61"/>
      <c r="G11" s="61">
        <v>45.043593999999999</v>
      </c>
      <c r="H11" s="62"/>
      <c r="I11" s="56"/>
      <c r="J11" s="61"/>
      <c r="K11" s="61"/>
      <c r="L11" s="61">
        <v>45.474972999999999</v>
      </c>
      <c r="M11" s="62"/>
    </row>
    <row r="12" spans="1:13" x14ac:dyDescent="0.25">
      <c r="A12" s="18"/>
      <c r="B12" s="11" t="s">
        <v>5</v>
      </c>
      <c r="C12" s="13" t="s">
        <v>220</v>
      </c>
      <c r="D12" s="56"/>
      <c r="E12" s="61"/>
      <c r="F12" s="61"/>
      <c r="G12" s="61"/>
      <c r="H12" s="62"/>
      <c r="I12" s="56"/>
      <c r="J12" s="61"/>
      <c r="K12" s="61"/>
      <c r="L12" s="61"/>
      <c r="M12" s="62"/>
    </row>
    <row r="13" spans="1:13" s="31" customFormat="1" x14ac:dyDescent="0.2">
      <c r="A13" s="29"/>
      <c r="B13" s="23" t="s">
        <v>6</v>
      </c>
      <c r="C13" s="13" t="s">
        <v>220</v>
      </c>
      <c r="D13" s="63"/>
      <c r="E13" s="64"/>
      <c r="F13" s="64"/>
      <c r="G13" s="64"/>
      <c r="H13" s="61"/>
      <c r="I13" s="63"/>
      <c r="J13" s="64"/>
      <c r="K13" s="64"/>
      <c r="L13" s="64"/>
      <c r="M13" s="61"/>
    </row>
    <row r="14" spans="1:13" x14ac:dyDescent="0.25">
      <c r="A14" s="18" t="s">
        <v>16</v>
      </c>
      <c r="B14" s="11" t="s">
        <v>17</v>
      </c>
      <c r="C14" s="13" t="s">
        <v>220</v>
      </c>
      <c r="D14" s="53"/>
      <c r="E14" s="61"/>
      <c r="F14" s="61"/>
      <c r="G14" s="61"/>
      <c r="H14" s="62"/>
      <c r="I14" s="53"/>
      <c r="J14" s="61"/>
      <c r="K14" s="61"/>
      <c r="L14" s="61"/>
      <c r="M14" s="62"/>
    </row>
    <row r="15" spans="1:13" ht="20.399999999999999" x14ac:dyDescent="0.25">
      <c r="A15" s="18" t="s">
        <v>19</v>
      </c>
      <c r="B15" s="11" t="s">
        <v>20</v>
      </c>
      <c r="C15" s="13" t="s">
        <v>220</v>
      </c>
      <c r="D15" s="53"/>
      <c r="E15" s="61"/>
      <c r="F15" s="61"/>
      <c r="G15" s="61"/>
      <c r="H15" s="62"/>
      <c r="I15" s="53"/>
      <c r="J15" s="61"/>
      <c r="K15" s="61"/>
      <c r="L15" s="61"/>
      <c r="M15" s="62"/>
    </row>
    <row r="16" spans="1:13" s="444" customFormat="1" x14ac:dyDescent="0.25">
      <c r="A16" s="442" t="s">
        <v>21</v>
      </c>
      <c r="B16" s="443" t="s">
        <v>415</v>
      </c>
      <c r="C16" s="431" t="s">
        <v>220</v>
      </c>
      <c r="D16" s="432">
        <f>E16+G16+H16</f>
        <v>77.178593000000006</v>
      </c>
      <c r="E16" s="433">
        <v>63.737416000000003</v>
      </c>
      <c r="F16" s="433"/>
      <c r="G16" s="433">
        <v>13.421298999999999</v>
      </c>
      <c r="H16" s="433">
        <v>1.9878E-2</v>
      </c>
      <c r="I16" s="432">
        <f>SUM(J16:M16)</f>
        <v>77.390114999999994</v>
      </c>
      <c r="J16" s="433">
        <v>64.955952999999994</v>
      </c>
      <c r="K16" s="433"/>
      <c r="L16" s="433">
        <v>12.408474999999999</v>
      </c>
      <c r="M16" s="433">
        <v>2.5687000000000001E-2</v>
      </c>
    </row>
    <row r="17" spans="1:13" s="435" customFormat="1" x14ac:dyDescent="0.25">
      <c r="A17" s="51" t="s">
        <v>23</v>
      </c>
      <c r="B17" s="430" t="s">
        <v>24</v>
      </c>
      <c r="C17" s="431" t="s">
        <v>220</v>
      </c>
      <c r="D17" s="432">
        <f>E17+G17+H17</f>
        <v>1.3776199999999998</v>
      </c>
      <c r="E17" s="433">
        <v>1.1378219999999999</v>
      </c>
      <c r="F17" s="434">
        <v>0</v>
      </c>
      <c r="G17" s="433">
        <v>0.239458</v>
      </c>
      <c r="H17" s="433">
        <v>3.4000000000000002E-4</v>
      </c>
      <c r="I17" s="432">
        <f>SUM(J17:M17)</f>
        <v>1.130344</v>
      </c>
      <c r="J17" s="433">
        <v>0.91498000000000002</v>
      </c>
      <c r="K17" s="434"/>
      <c r="L17" s="433">
        <v>0.21496100000000001</v>
      </c>
      <c r="M17" s="433">
        <v>4.0299999999999998E-4</v>
      </c>
    </row>
    <row r="18" spans="1:13" s="435" customFormat="1" x14ac:dyDescent="0.25">
      <c r="A18" s="51"/>
      <c r="B18" s="430" t="s">
        <v>26</v>
      </c>
      <c r="C18" s="431" t="s">
        <v>220</v>
      </c>
      <c r="D18" s="321">
        <f>D17/D16*100</f>
        <v>1.7849768264109191</v>
      </c>
      <c r="E18" s="436">
        <f>E17/E16*100</f>
        <v>1.785171209325461</v>
      </c>
      <c r="F18" s="437"/>
      <c r="G18" s="438">
        <f>G17/G7*100</f>
        <v>0.42632263938112519</v>
      </c>
      <c r="H18" s="436">
        <f>H17/H16*100</f>
        <v>1.7104336452359394</v>
      </c>
      <c r="I18" s="321">
        <f>IF(I7=0,0,I17/I7*100)</f>
        <v>1.4605793000824461</v>
      </c>
      <c r="J18" s="436">
        <f>IF(J7=0,0,J17/J7*100)</f>
        <v>1.4086160817315698</v>
      </c>
      <c r="K18" s="437"/>
      <c r="L18" s="438">
        <f>IF(L7=0,0,L17/L7*100)</f>
        <v>0.37136868556966407</v>
      </c>
      <c r="M18" s="439">
        <f>IF(M7=0,0,M17/M7*100)</f>
        <v>1.5688869856347567</v>
      </c>
    </row>
    <row r="19" spans="1:13" ht="20.399999999999999" x14ac:dyDescent="0.25">
      <c r="A19" s="18" t="s">
        <v>28</v>
      </c>
      <c r="B19" s="11" t="s">
        <v>29</v>
      </c>
      <c r="C19" s="13" t="s">
        <v>220</v>
      </c>
      <c r="D19" s="53"/>
      <c r="E19" s="65"/>
      <c r="F19" s="65"/>
      <c r="G19" s="65"/>
      <c r="H19" s="66"/>
      <c r="I19" s="53"/>
      <c r="J19" s="65"/>
      <c r="K19" s="65"/>
      <c r="L19" s="65"/>
      <c r="M19" s="66"/>
    </row>
    <row r="20" spans="1:13" x14ac:dyDescent="0.25">
      <c r="A20" s="51" t="s">
        <v>31</v>
      </c>
      <c r="B20" s="11" t="s">
        <v>32</v>
      </c>
      <c r="C20" s="13" t="s">
        <v>220</v>
      </c>
      <c r="D20" s="53"/>
      <c r="E20" s="61">
        <v>60.794063999999999</v>
      </c>
      <c r="F20" s="61"/>
      <c r="G20" s="61">
        <v>55.746563999999999</v>
      </c>
      <c r="H20" s="62">
        <v>2.5322000000000001E-2</v>
      </c>
      <c r="I20" s="53"/>
      <c r="J20" s="61">
        <f>J16-J17</f>
        <v>64.040972999999994</v>
      </c>
      <c r="K20" s="61"/>
      <c r="L20" s="61">
        <f>L7-L17</f>
        <v>57.668486999999999</v>
      </c>
      <c r="M20" s="62">
        <f>M7-M17</f>
        <v>2.5284000000000001E-2</v>
      </c>
    </row>
    <row r="21" spans="1:13" s="28" customFormat="1" x14ac:dyDescent="0.25">
      <c r="A21" s="25" t="s">
        <v>34</v>
      </c>
      <c r="B21" s="23" t="s">
        <v>45</v>
      </c>
      <c r="C21" s="13" t="s">
        <v>220</v>
      </c>
      <c r="D21" s="53">
        <v>43.757885999999999</v>
      </c>
      <c r="E21" s="61"/>
      <c r="F21" s="64"/>
      <c r="G21" s="61">
        <v>45.774434999999997</v>
      </c>
      <c r="H21" s="62">
        <v>1.3538E-2</v>
      </c>
      <c r="I21" s="53">
        <f>SUM(J21:M21)</f>
        <v>45.005771000000003</v>
      </c>
      <c r="J21" s="61"/>
      <c r="K21" s="64"/>
      <c r="L21" s="61">
        <v>44.987487000000002</v>
      </c>
      <c r="M21" s="62">
        <v>1.8284000000000002E-2</v>
      </c>
    </row>
    <row r="22" spans="1:13" x14ac:dyDescent="0.25">
      <c r="A22" s="18"/>
      <c r="B22" s="11" t="s">
        <v>36</v>
      </c>
      <c r="C22" s="13" t="s">
        <v>220</v>
      </c>
      <c r="D22" s="56"/>
      <c r="E22" s="67"/>
      <c r="F22" s="67"/>
      <c r="G22" s="67"/>
      <c r="H22" s="68"/>
      <c r="I22" s="56"/>
      <c r="J22" s="67"/>
      <c r="K22" s="67"/>
      <c r="L22" s="67"/>
      <c r="M22" s="68"/>
    </row>
    <row r="23" spans="1:13" ht="30.6" x14ac:dyDescent="0.25">
      <c r="A23" s="18"/>
      <c r="B23" s="11" t="s">
        <v>37</v>
      </c>
      <c r="C23" s="13" t="s">
        <v>220</v>
      </c>
      <c r="D23" s="53"/>
      <c r="E23" s="61"/>
      <c r="F23" s="61"/>
      <c r="G23" s="61"/>
      <c r="H23" s="62"/>
      <c r="I23" s="53"/>
      <c r="J23" s="61"/>
      <c r="K23" s="61"/>
      <c r="L23" s="61"/>
      <c r="M23" s="62"/>
    </row>
    <row r="24" spans="1:13" ht="24.75" customHeight="1" x14ac:dyDescent="0.25">
      <c r="A24" s="18"/>
      <c r="B24" s="11" t="s">
        <v>38</v>
      </c>
      <c r="C24" s="13" t="s">
        <v>220</v>
      </c>
      <c r="D24" s="53"/>
      <c r="E24" s="61"/>
      <c r="F24" s="61"/>
      <c r="G24" s="61"/>
      <c r="H24" s="62"/>
      <c r="I24" s="53"/>
      <c r="J24" s="61"/>
      <c r="K24" s="61"/>
      <c r="L24" s="61"/>
      <c r="M24" s="62"/>
    </row>
    <row r="25" spans="1:13" x14ac:dyDescent="0.25">
      <c r="A25" s="18" t="s">
        <v>39</v>
      </c>
      <c r="B25" s="11" t="s">
        <v>40</v>
      </c>
      <c r="C25" s="13" t="s">
        <v>220</v>
      </c>
      <c r="D25" s="53"/>
      <c r="E25" s="61"/>
      <c r="F25" s="61"/>
      <c r="G25" s="61"/>
      <c r="H25" s="62"/>
      <c r="I25" s="53"/>
      <c r="J25" s="61"/>
      <c r="K25" s="61"/>
      <c r="L25" s="61"/>
      <c r="M25" s="62"/>
    </row>
    <row r="26" spans="1:13" s="441" customFormat="1" ht="30.6" customHeight="1" x14ac:dyDescent="0.25">
      <c r="A26" s="51" t="s">
        <v>42</v>
      </c>
      <c r="B26" s="430" t="s">
        <v>414</v>
      </c>
      <c r="C26" s="431" t="s">
        <v>220</v>
      </c>
      <c r="D26" s="321">
        <f>E26+F26+G26+H26</f>
        <v>30.013000000000002</v>
      </c>
      <c r="E26" s="440">
        <v>17.556000000000001</v>
      </c>
      <c r="F26" s="440">
        <v>0</v>
      </c>
      <c r="G26" s="440">
        <v>12.451000000000001</v>
      </c>
      <c r="H26" s="440">
        <v>6.0000000000000001E-3</v>
      </c>
      <c r="I26" s="321">
        <f>SUM(J26:M26)</f>
        <v>31.254000000000001</v>
      </c>
      <c r="J26" s="440">
        <v>18.565999999999999</v>
      </c>
      <c r="K26" s="440"/>
      <c r="L26" s="440">
        <v>12.680999999999999</v>
      </c>
      <c r="M26" s="440">
        <v>7.0000000000000001E-3</v>
      </c>
    </row>
    <row r="27" spans="1:13" s="34" customFormat="1" x14ac:dyDescent="0.25">
      <c r="A27" s="18"/>
      <c r="B27" s="11"/>
      <c r="C27" s="13"/>
      <c r="D27" s="53"/>
      <c r="E27" s="61"/>
      <c r="F27" s="61"/>
      <c r="G27" s="61"/>
      <c r="H27" s="62"/>
      <c r="I27" s="53"/>
      <c r="J27" s="61"/>
      <c r="K27" s="61"/>
      <c r="L27" s="61"/>
      <c r="M27" s="62"/>
    </row>
    <row r="28" spans="1:13" ht="13.8" thickBot="1" x14ac:dyDescent="0.3">
      <c r="A28" s="52" t="s">
        <v>43</v>
      </c>
      <c r="B28" s="40"/>
      <c r="C28" s="13" t="s">
        <v>220</v>
      </c>
      <c r="D28" s="69">
        <f>D16-D26</f>
        <v>47.165593000000001</v>
      </c>
      <c r="E28" s="70">
        <v>0</v>
      </c>
      <c r="F28" s="70">
        <v>0</v>
      </c>
      <c r="G28" s="70">
        <v>0</v>
      </c>
      <c r="H28" s="71">
        <v>0</v>
      </c>
      <c r="I28" s="69">
        <f>I17+I21</f>
        <v>46.136115000000004</v>
      </c>
      <c r="J28" s="70">
        <f>J20-J21-J25-J26-J27-K11-L11-M11</f>
        <v>-7.1054273576010019E-15</v>
      </c>
      <c r="K28" s="70">
        <f>K20-K21-K23-K25-K26-K27-L12-M12</f>
        <v>0</v>
      </c>
      <c r="L28" s="70">
        <f>L20-L21-L23-L25-L26-L27-M13</f>
        <v>-1.7763568394002505E-15</v>
      </c>
      <c r="M28" s="71">
        <f>M20-M21-M23-M25-M26-M27</f>
        <v>-8.6736173798840355E-19</v>
      </c>
    </row>
    <row r="30" spans="1:13" s="38" customFormat="1" x14ac:dyDescent="0.25">
      <c r="B30" s="39"/>
      <c r="C30" s="39"/>
    </row>
    <row r="31" spans="1:13" s="38" customFormat="1" x14ac:dyDescent="0.25">
      <c r="B31" s="39"/>
      <c r="C31" s="39"/>
    </row>
    <row r="32" spans="1:13" s="38" customFormat="1" x14ac:dyDescent="0.25">
      <c r="B32" s="39"/>
      <c r="C32" s="39"/>
    </row>
    <row r="33" spans="2:3" s="38" customFormat="1" x14ac:dyDescent="0.25">
      <c r="B33" s="39"/>
      <c r="C33" s="39"/>
    </row>
    <row r="34" spans="2:3" s="38" customFormat="1" x14ac:dyDescent="0.25">
      <c r="B34" s="39"/>
      <c r="C34" s="39"/>
    </row>
    <row r="35" spans="2:3" s="38" customFormat="1" x14ac:dyDescent="0.25">
      <c r="B35" s="39"/>
      <c r="C35" s="39"/>
    </row>
    <row r="36" spans="2:3" s="38" customFormat="1" x14ac:dyDescent="0.25">
      <c r="B36" s="39"/>
      <c r="C36" s="39"/>
    </row>
    <row r="37" spans="2:3" s="38" customFormat="1" x14ac:dyDescent="0.25">
      <c r="B37" s="39"/>
      <c r="C37" s="39"/>
    </row>
    <row r="38" spans="2:3" s="38" customFormat="1" x14ac:dyDescent="0.25">
      <c r="B38" s="39"/>
      <c r="C38" s="39"/>
    </row>
    <row r="39" spans="2:3" s="38" customFormat="1" x14ac:dyDescent="0.25">
      <c r="B39" s="39"/>
      <c r="C39" s="39"/>
    </row>
    <row r="40" spans="2:3" s="38" customFormat="1" x14ac:dyDescent="0.25">
      <c r="B40" s="39"/>
      <c r="C40" s="39"/>
    </row>
    <row r="41" spans="2:3" s="38" customFormat="1" x14ac:dyDescent="0.25">
      <c r="B41" s="39"/>
      <c r="C41" s="39"/>
    </row>
    <row r="42" spans="2:3" s="38" customFormat="1" x14ac:dyDescent="0.25">
      <c r="B42" s="39"/>
      <c r="C42" s="39"/>
    </row>
    <row r="43" spans="2:3" s="38" customFormat="1" x14ac:dyDescent="0.25">
      <c r="B43" s="39"/>
      <c r="C43" s="39"/>
    </row>
    <row r="44" spans="2:3" s="38" customFormat="1" x14ac:dyDescent="0.25">
      <c r="B44" s="39"/>
      <c r="C44" s="39"/>
    </row>
    <row r="45" spans="2:3" s="38" customFormat="1" x14ac:dyDescent="0.25">
      <c r="B45" s="39"/>
      <c r="C45" s="39"/>
    </row>
    <row r="46" spans="2:3" s="38" customFormat="1" x14ac:dyDescent="0.25">
      <c r="B46" s="39"/>
      <c r="C46" s="39"/>
    </row>
    <row r="47" spans="2:3" s="38" customFormat="1" x14ac:dyDescent="0.25">
      <c r="B47" s="39"/>
      <c r="C47" s="39"/>
    </row>
    <row r="48" spans="2:3" s="38" customFormat="1" x14ac:dyDescent="0.25">
      <c r="B48" s="39"/>
      <c r="C48" s="39"/>
    </row>
    <row r="49" spans="2:3" s="38" customFormat="1" x14ac:dyDescent="0.25">
      <c r="B49" s="39"/>
      <c r="C49" s="39"/>
    </row>
    <row r="50" spans="2:3" s="38" customFormat="1" x14ac:dyDescent="0.25">
      <c r="B50" s="39"/>
      <c r="C50" s="39"/>
    </row>
    <row r="51" spans="2:3" s="38" customFormat="1" x14ac:dyDescent="0.25">
      <c r="B51" s="39"/>
      <c r="C51" s="39"/>
    </row>
    <row r="52" spans="2:3" s="38" customFormat="1" x14ac:dyDescent="0.25">
      <c r="B52" s="39"/>
      <c r="C52" s="39"/>
    </row>
    <row r="53" spans="2:3" s="38" customFormat="1" x14ac:dyDescent="0.25">
      <c r="B53" s="39"/>
      <c r="C53" s="39"/>
    </row>
    <row r="54" spans="2:3" s="38" customFormat="1" x14ac:dyDescent="0.25">
      <c r="B54" s="39"/>
      <c r="C54" s="39"/>
    </row>
    <row r="55" spans="2:3" s="38" customFormat="1" x14ac:dyDescent="0.25">
      <c r="B55" s="39"/>
      <c r="C55" s="39"/>
    </row>
    <row r="56" spans="2:3" s="38" customFormat="1" x14ac:dyDescent="0.25">
      <c r="B56" s="39"/>
      <c r="C56" s="39"/>
    </row>
    <row r="57" spans="2:3" s="38" customFormat="1" x14ac:dyDescent="0.25">
      <c r="B57" s="39"/>
      <c r="C57" s="39"/>
    </row>
    <row r="58" spans="2:3" s="38" customFormat="1" x14ac:dyDescent="0.25">
      <c r="B58" s="39"/>
      <c r="C58" s="39"/>
    </row>
    <row r="59" spans="2:3" s="38" customFormat="1" x14ac:dyDescent="0.25">
      <c r="B59" s="39"/>
      <c r="C59" s="39"/>
    </row>
    <row r="60" spans="2:3" s="38" customFormat="1" x14ac:dyDescent="0.25">
      <c r="B60" s="39"/>
      <c r="C60" s="39"/>
    </row>
    <row r="61" spans="2:3" s="38" customFormat="1" x14ac:dyDescent="0.25">
      <c r="B61" s="39"/>
      <c r="C61" s="39"/>
    </row>
    <row r="62" spans="2:3" s="38" customFormat="1" x14ac:dyDescent="0.25">
      <c r="B62" s="39"/>
      <c r="C62" s="39"/>
    </row>
    <row r="63" spans="2:3" s="38" customFormat="1" x14ac:dyDescent="0.25">
      <c r="B63" s="39"/>
      <c r="C63" s="39"/>
    </row>
    <row r="64" spans="2:3" s="38" customFormat="1" x14ac:dyDescent="0.25">
      <c r="B64" s="39"/>
      <c r="C64" s="39"/>
    </row>
    <row r="65" spans="2:3" s="38" customFormat="1" x14ac:dyDescent="0.25">
      <c r="B65" s="39"/>
      <c r="C65" s="39"/>
    </row>
    <row r="66" spans="2:3" s="38" customFormat="1" x14ac:dyDescent="0.25">
      <c r="B66" s="39"/>
      <c r="C66" s="39"/>
    </row>
    <row r="67" spans="2:3" s="38" customFormat="1" x14ac:dyDescent="0.25">
      <c r="B67" s="39"/>
      <c r="C67" s="39"/>
    </row>
    <row r="68" spans="2:3" s="38" customFormat="1" x14ac:dyDescent="0.25">
      <c r="B68" s="39"/>
      <c r="C68" s="39"/>
    </row>
    <row r="69" spans="2:3" s="38" customFormat="1" x14ac:dyDescent="0.25">
      <c r="B69" s="39"/>
      <c r="C69" s="39"/>
    </row>
    <row r="70" spans="2:3" s="38" customFormat="1" x14ac:dyDescent="0.25">
      <c r="B70" s="39"/>
      <c r="C70" s="39"/>
    </row>
    <row r="71" spans="2:3" s="38" customFormat="1" x14ac:dyDescent="0.25">
      <c r="B71" s="39"/>
      <c r="C71" s="39"/>
    </row>
    <row r="72" spans="2:3" s="38" customFormat="1" x14ac:dyDescent="0.25">
      <c r="B72" s="39"/>
      <c r="C72" s="39"/>
    </row>
    <row r="73" spans="2:3" s="38" customFormat="1" x14ac:dyDescent="0.25">
      <c r="B73" s="39"/>
      <c r="C73" s="39"/>
    </row>
  </sheetData>
  <mergeCells count="5">
    <mergeCell ref="A2:H2"/>
    <mergeCell ref="J4:M4"/>
    <mergeCell ref="A4:A5"/>
    <mergeCell ref="B4:B5"/>
    <mergeCell ref="C4:C5"/>
  </mergeCells>
  <phoneticPr fontId="6" type="noConversion"/>
  <dataValidations count="1">
    <dataValidation type="decimal" allowBlank="1" showInputMessage="1" showErrorMessage="1" error="Ввведеное значение неверно" sqref="E23:H27 E10:F16 E17 E19:H21 G10:H17 J23:M27 J10:K16 J17 J19:M21 L10:M17">
      <formula1>-1000000000000000</formula1>
      <formula2>1000000000000000</formula2>
    </dataValidation>
  </dataValidations>
  <pageMargins left="0" right="0" top="0.98425196850393704"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3"/>
  <sheetViews>
    <sheetView tabSelected="1" view="pageBreakPreview" topLeftCell="A9" zoomScaleSheetLayoutView="100" workbookViewId="0">
      <selection activeCell="Y42" sqref="Y42"/>
    </sheetView>
  </sheetViews>
  <sheetFormatPr defaultRowHeight="13.2" x14ac:dyDescent="0.25"/>
  <cols>
    <col min="1" max="1" width="5.44140625" customWidth="1"/>
    <col min="2" max="2" width="22.6640625" style="5" customWidth="1"/>
    <col min="3" max="3" width="4" style="5" customWidth="1"/>
    <col min="4" max="4" width="8" style="5" customWidth="1"/>
    <col min="5" max="5" width="12.88671875" customWidth="1"/>
    <col min="6" max="6" width="15.109375" customWidth="1"/>
    <col min="7" max="7" width="12.109375" customWidth="1"/>
    <col min="8" max="8" width="14.6640625" customWidth="1"/>
    <col min="9" max="9" width="12.88671875" customWidth="1"/>
    <col min="10" max="10" width="12.88671875" hidden="1" customWidth="1"/>
    <col min="11" max="11" width="15.109375" hidden="1" customWidth="1"/>
    <col min="12" max="12" width="12.109375" hidden="1" customWidth="1"/>
    <col min="13" max="13" width="14.6640625" hidden="1" customWidth="1"/>
    <col min="14" max="14" width="12.88671875" hidden="1" customWidth="1"/>
    <col min="15" max="15" width="15.33203125" hidden="1" customWidth="1"/>
    <col min="16" max="16" width="16.6640625" hidden="1" customWidth="1"/>
    <col min="17" max="17" width="12.109375" hidden="1" customWidth="1"/>
    <col min="18" max="18" width="18.109375" hidden="1" customWidth="1"/>
    <col min="19" max="19" width="19.5546875" hidden="1" customWidth="1"/>
    <col min="20" max="20" width="12.88671875" hidden="1" customWidth="1"/>
    <col min="21" max="21" width="15.109375" hidden="1" customWidth="1"/>
    <col min="22" max="22" width="12.109375" hidden="1" customWidth="1"/>
    <col min="23" max="23" width="14.6640625" hidden="1" customWidth="1"/>
    <col min="24" max="24" width="12.88671875" hidden="1" customWidth="1"/>
  </cols>
  <sheetData>
    <row r="1" spans="1:24" hidden="1" x14ac:dyDescent="0.25">
      <c r="A1" s="1" t="e">
        <f>[2]Справочники!E13</f>
        <v>#REF!</v>
      </c>
      <c r="B1" s="2" t="e">
        <f>[2]Справочники!D21</f>
        <v>#REF!</v>
      </c>
      <c r="C1" s="3"/>
      <c r="D1" s="3"/>
      <c r="E1" s="4"/>
      <c r="F1" s="4"/>
      <c r="G1" s="4"/>
      <c r="H1" s="4"/>
      <c r="I1" s="4"/>
      <c r="J1" s="4"/>
      <c r="K1" s="4"/>
      <c r="L1" s="4"/>
      <c r="M1" s="4"/>
      <c r="N1" s="4"/>
      <c r="O1" s="4"/>
      <c r="P1" s="4"/>
      <c r="Q1" s="4"/>
      <c r="R1" s="4"/>
      <c r="S1" s="4"/>
      <c r="T1" s="4"/>
      <c r="U1" s="4"/>
      <c r="V1" s="4"/>
      <c r="W1" s="4"/>
      <c r="X1" s="4"/>
    </row>
    <row r="2" spans="1:24" ht="19.5" customHeight="1" x14ac:dyDescent="0.25">
      <c r="A2" s="356" t="s">
        <v>0</v>
      </c>
      <c r="B2" s="356"/>
      <c r="C2" s="356"/>
      <c r="D2" s="356"/>
      <c r="E2" s="369"/>
      <c r="F2" s="369"/>
      <c r="G2" s="369"/>
      <c r="H2" s="369"/>
      <c r="I2" s="369"/>
      <c r="J2" s="116"/>
      <c r="K2" s="116"/>
      <c r="L2" s="116"/>
      <c r="M2" s="116"/>
      <c r="N2" s="116"/>
      <c r="O2" s="116"/>
      <c r="P2" s="116"/>
      <c r="Q2" s="116"/>
      <c r="R2" s="116"/>
      <c r="S2" s="116"/>
      <c r="T2" s="116"/>
      <c r="U2" s="116"/>
      <c r="V2" s="116"/>
      <c r="W2" s="116"/>
      <c r="X2" s="116"/>
    </row>
    <row r="3" spans="1:24" ht="12" customHeight="1" thickBot="1" x14ac:dyDescent="0.3">
      <c r="E3" s="4"/>
      <c r="F3" s="4"/>
      <c r="G3" s="4"/>
      <c r="H3" s="4"/>
      <c r="I3" s="4"/>
      <c r="J3" s="4"/>
      <c r="K3" s="4"/>
      <c r="L3" s="4"/>
      <c r="M3" s="4"/>
      <c r="N3" s="4"/>
      <c r="O3" s="4"/>
      <c r="P3" s="4"/>
      <c r="Q3" s="4"/>
      <c r="R3" s="4"/>
      <c r="S3" s="4"/>
      <c r="T3" s="4"/>
      <c r="U3" s="4"/>
      <c r="V3" s="4"/>
      <c r="W3" s="4"/>
      <c r="X3" s="4"/>
    </row>
    <row r="4" spans="1:24" ht="11.25" customHeight="1" thickBot="1" x14ac:dyDescent="0.3">
      <c r="A4" s="370" t="s">
        <v>1</v>
      </c>
      <c r="B4" s="372" t="s">
        <v>2</v>
      </c>
      <c r="C4" s="372"/>
      <c r="D4" s="374"/>
      <c r="E4" s="123"/>
      <c r="F4" s="121"/>
      <c r="G4" s="120" t="s">
        <v>380</v>
      </c>
      <c r="H4" s="121"/>
      <c r="I4" s="122"/>
      <c r="J4" s="6"/>
      <c r="K4" s="41"/>
      <c r="L4" s="42" t="s">
        <v>204</v>
      </c>
      <c r="M4" s="43"/>
      <c r="N4" s="44"/>
      <c r="O4" s="6"/>
      <c r="P4" s="119"/>
      <c r="Q4" s="120" t="s">
        <v>205</v>
      </c>
      <c r="R4" s="121"/>
      <c r="S4" s="122"/>
      <c r="T4" s="123"/>
      <c r="U4" s="121"/>
      <c r="V4" s="120" t="s">
        <v>206</v>
      </c>
      <c r="W4" s="121"/>
      <c r="X4" s="122"/>
    </row>
    <row r="5" spans="1:24" x14ac:dyDescent="0.25">
      <c r="A5" s="371"/>
      <c r="B5" s="373"/>
      <c r="C5" s="373"/>
      <c r="D5" s="375"/>
      <c r="E5" s="227" t="s">
        <v>3</v>
      </c>
      <c r="F5" s="7" t="s">
        <v>4</v>
      </c>
      <c r="G5" s="7" t="s">
        <v>5</v>
      </c>
      <c r="H5" s="7" t="s">
        <v>6</v>
      </c>
      <c r="I5" s="125" t="s">
        <v>7</v>
      </c>
      <c r="J5" s="117" t="s">
        <v>3</v>
      </c>
      <c r="K5" s="114" t="s">
        <v>4</v>
      </c>
      <c r="L5" s="114" t="s">
        <v>5</v>
      </c>
      <c r="M5" s="114" t="s">
        <v>6</v>
      </c>
      <c r="N5" s="115" t="s">
        <v>7</v>
      </c>
      <c r="O5" s="118" t="s">
        <v>3</v>
      </c>
      <c r="P5" s="7" t="s">
        <v>4</v>
      </c>
      <c r="Q5" s="7" t="s">
        <v>5</v>
      </c>
      <c r="R5" s="7" t="s">
        <v>6</v>
      </c>
      <c r="S5" s="125" t="s">
        <v>7</v>
      </c>
      <c r="T5" s="76" t="s">
        <v>3</v>
      </c>
      <c r="U5" s="7" t="s">
        <v>4</v>
      </c>
      <c r="V5" s="7" t="s">
        <v>5</v>
      </c>
      <c r="W5" s="7" t="s">
        <v>6</v>
      </c>
      <c r="X5" s="125" t="s">
        <v>7</v>
      </c>
    </row>
    <row r="6" spans="1:24" ht="12.75" customHeight="1" x14ac:dyDescent="0.25">
      <c r="A6" s="314">
        <v>1</v>
      </c>
      <c r="B6" s="313">
        <v>2</v>
      </c>
      <c r="C6" s="313"/>
      <c r="D6" s="323"/>
      <c r="E6" s="8"/>
      <c r="F6" s="9"/>
      <c r="G6" s="9"/>
      <c r="H6" s="9"/>
      <c r="I6" s="10"/>
      <c r="J6" s="8"/>
      <c r="K6" s="9"/>
      <c r="L6" s="9"/>
      <c r="M6" s="9"/>
      <c r="N6" s="10"/>
      <c r="O6" s="8"/>
      <c r="P6" s="9"/>
      <c r="Q6" s="9"/>
      <c r="R6" s="9"/>
      <c r="S6" s="10"/>
      <c r="T6" s="8"/>
      <c r="U6" s="9"/>
      <c r="V6" s="9"/>
      <c r="W6" s="9"/>
      <c r="X6" s="10"/>
    </row>
    <row r="7" spans="1:24" ht="20.399999999999999" x14ac:dyDescent="0.25">
      <c r="A7" s="18">
        <v>1</v>
      </c>
      <c r="B7" s="11" t="s">
        <v>393</v>
      </c>
      <c r="C7" s="12"/>
      <c r="D7" s="324" t="s">
        <v>397</v>
      </c>
      <c r="E7" s="127">
        <f t="shared" ref="E7:X7" si="0">E8+E14+E15+E16</f>
        <v>482498.18</v>
      </c>
      <c r="F7" s="15">
        <f t="shared" si="0"/>
        <v>398357.72399999999</v>
      </c>
      <c r="G7" s="15"/>
      <c r="H7" s="15">
        <f t="shared" si="0"/>
        <v>392819.603</v>
      </c>
      <c r="I7" s="16">
        <f t="shared" si="0"/>
        <v>5802.9270000000006</v>
      </c>
      <c r="J7" s="127">
        <f t="shared" si="0"/>
        <v>514808.88900000002</v>
      </c>
      <c r="K7" s="15">
        <f t="shared" si="0"/>
        <v>433610.62400000001</v>
      </c>
      <c r="L7" s="15">
        <f t="shared" si="0"/>
        <v>0</v>
      </c>
      <c r="M7" s="15">
        <f t="shared" si="0"/>
        <v>417962.34499999997</v>
      </c>
      <c r="N7" s="16">
        <f t="shared" si="0"/>
        <v>5414.3110000000006</v>
      </c>
      <c r="O7" s="127">
        <f t="shared" si="0"/>
        <v>0</v>
      </c>
      <c r="P7" s="15">
        <f t="shared" si="0"/>
        <v>0</v>
      </c>
      <c r="Q7" s="15">
        <f t="shared" si="0"/>
        <v>0</v>
      </c>
      <c r="R7" s="15">
        <f t="shared" si="0"/>
        <v>0</v>
      </c>
      <c r="S7" s="16">
        <f t="shared" si="0"/>
        <v>0</v>
      </c>
      <c r="T7" s="128" t="e">
        <f t="shared" si="0"/>
        <v>#REF!</v>
      </c>
      <c r="U7" s="129" t="e">
        <f t="shared" si="0"/>
        <v>#REF!</v>
      </c>
      <c r="V7" s="129">
        <f t="shared" si="0"/>
        <v>0</v>
      </c>
      <c r="W7" s="129" t="e">
        <f t="shared" si="0"/>
        <v>#REF!</v>
      </c>
      <c r="X7" s="130" t="e">
        <f t="shared" si="0"/>
        <v>#REF!</v>
      </c>
    </row>
    <row r="8" spans="1:24" ht="30.6" x14ac:dyDescent="0.25">
      <c r="A8" s="325"/>
      <c r="B8" s="11" t="s">
        <v>394</v>
      </c>
      <c r="C8" s="12"/>
      <c r="D8" s="324" t="s">
        <v>397</v>
      </c>
      <c r="E8" s="46"/>
      <c r="F8" s="15"/>
      <c r="G8" s="15"/>
      <c r="H8" s="15">
        <f>H10+H11+H12+H13</f>
        <v>308791.005</v>
      </c>
      <c r="I8" s="16">
        <f>I10+I11+I12+I13</f>
        <v>5691.0690000000004</v>
      </c>
      <c r="J8" s="46"/>
      <c r="K8" s="15">
        <f>K10+K11+K12+K13</f>
        <v>0</v>
      </c>
      <c r="L8" s="15">
        <f>L10+L11+L12+L13</f>
        <v>0</v>
      </c>
      <c r="M8" s="15">
        <f>M10+M11+M12+M13</f>
        <v>336951.38</v>
      </c>
      <c r="N8" s="16">
        <f>N10+N11+N12+N13</f>
        <v>5227.0110000000004</v>
      </c>
      <c r="O8" s="131"/>
      <c r="P8" s="15">
        <f>P10+P11+P12+P13</f>
        <v>0</v>
      </c>
      <c r="Q8" s="15">
        <f>Q10+Q11+Q12+Q13</f>
        <v>0</v>
      </c>
      <c r="R8" s="15">
        <f>R10+R11+R12+R13</f>
        <v>0</v>
      </c>
      <c r="S8" s="16">
        <f>S10+S11+S12+S13</f>
        <v>0</v>
      </c>
      <c r="T8" s="132"/>
      <c r="U8" s="129">
        <f>U10+U11+U12+U13</f>
        <v>0</v>
      </c>
      <c r="V8" s="129">
        <f>V10+V11+V12+V13</f>
        <v>0</v>
      </c>
      <c r="W8" s="129" t="e">
        <f>W10+W11+W12+W13</f>
        <v>#REF!</v>
      </c>
      <c r="X8" s="130" t="e">
        <f>X10+X11+X12+X13</f>
        <v>#REF!</v>
      </c>
    </row>
    <row r="9" spans="1:24" x14ac:dyDescent="0.25">
      <c r="A9" s="326"/>
      <c r="B9" s="11" t="s">
        <v>395</v>
      </c>
      <c r="C9" s="12"/>
      <c r="D9" s="324" t="s">
        <v>397</v>
      </c>
      <c r="E9" s="47"/>
      <c r="F9" s="19"/>
      <c r="G9" s="19"/>
      <c r="H9" s="19"/>
      <c r="I9" s="20"/>
      <c r="J9" s="47"/>
      <c r="K9" s="19"/>
      <c r="L9" s="19"/>
      <c r="M9" s="19"/>
      <c r="N9" s="20"/>
      <c r="O9" s="18"/>
      <c r="P9" s="19"/>
      <c r="Q9" s="19"/>
      <c r="R9" s="19"/>
      <c r="S9" s="20"/>
      <c r="T9" s="133"/>
      <c r="U9" s="134"/>
      <c r="V9" s="134"/>
      <c r="W9" s="134"/>
      <c r="X9" s="135"/>
    </row>
    <row r="10" spans="1:24" hidden="1" x14ac:dyDescent="0.25">
      <c r="A10" s="326"/>
      <c r="B10" s="11" t="s">
        <v>15</v>
      </c>
      <c r="C10" s="12"/>
      <c r="D10" s="324" t="s">
        <v>397</v>
      </c>
      <c r="E10" s="48"/>
      <c r="F10" s="21"/>
      <c r="G10" s="21"/>
      <c r="H10" s="21"/>
      <c r="I10" s="22"/>
      <c r="J10" s="48"/>
      <c r="K10" s="21"/>
      <c r="L10" s="21"/>
      <c r="M10" s="21"/>
      <c r="N10" s="22"/>
      <c r="O10" s="136"/>
      <c r="P10" s="137"/>
      <c r="Q10" s="137"/>
      <c r="R10" s="137"/>
      <c r="S10" s="138"/>
      <c r="T10" s="139"/>
      <c r="U10" s="140"/>
      <c r="V10" s="140"/>
      <c r="W10" s="140"/>
      <c r="X10" s="141"/>
    </row>
    <row r="11" spans="1:24" s="28" customFormat="1" ht="15" customHeight="1" x14ac:dyDescent="0.25">
      <c r="A11" s="327"/>
      <c r="B11" s="23" t="s">
        <v>4</v>
      </c>
      <c r="C11" s="24"/>
      <c r="D11" s="324" t="s">
        <v>397</v>
      </c>
      <c r="E11" s="47"/>
      <c r="F11" s="26"/>
      <c r="G11" s="26"/>
      <c r="H11" s="143">
        <v>308791.005</v>
      </c>
      <c r="I11" s="27"/>
      <c r="J11" s="47"/>
      <c r="K11" s="26"/>
      <c r="L11" s="26"/>
      <c r="M11" s="143">
        <v>336951.38</v>
      </c>
      <c r="N11" s="27"/>
      <c r="O11" s="25"/>
      <c r="P11" s="144"/>
      <c r="Q11" s="145"/>
      <c r="R11" s="145"/>
      <c r="S11" s="146"/>
      <c r="T11" s="133"/>
      <c r="U11" s="147"/>
      <c r="V11" s="147"/>
      <c r="W11" s="148" t="e">
        <f>#REF!+#REF!+#REF!+#REF!</f>
        <v>#REF!</v>
      </c>
      <c r="X11" s="149"/>
    </row>
    <row r="12" spans="1:24" x14ac:dyDescent="0.25">
      <c r="A12" s="326"/>
      <c r="B12" s="11" t="s">
        <v>5</v>
      </c>
      <c r="C12" s="12"/>
      <c r="D12" s="324" t="s">
        <v>397</v>
      </c>
      <c r="E12" s="47"/>
      <c r="F12" s="26"/>
      <c r="G12" s="26"/>
      <c r="H12" s="26"/>
      <c r="I12" s="27"/>
      <c r="J12" s="47"/>
      <c r="K12" s="26"/>
      <c r="L12" s="26"/>
      <c r="M12" s="26"/>
      <c r="N12" s="27"/>
      <c r="O12" s="18"/>
      <c r="P12" s="144"/>
      <c r="Q12" s="144"/>
      <c r="R12" s="144"/>
      <c r="S12" s="146"/>
      <c r="T12" s="133"/>
      <c r="U12" s="147"/>
      <c r="V12" s="147"/>
      <c r="W12" s="147"/>
      <c r="X12" s="149"/>
    </row>
    <row r="13" spans="1:24" s="31" customFormat="1" x14ac:dyDescent="0.2">
      <c r="A13" s="328"/>
      <c r="B13" s="23" t="s">
        <v>6</v>
      </c>
      <c r="C13" s="23"/>
      <c r="D13" s="324" t="s">
        <v>397</v>
      </c>
      <c r="E13" s="49"/>
      <c r="F13" s="30"/>
      <c r="G13" s="30"/>
      <c r="H13" s="30"/>
      <c r="I13" s="312">
        <v>5691.0690000000004</v>
      </c>
      <c r="J13" s="49"/>
      <c r="K13" s="30"/>
      <c r="L13" s="30"/>
      <c r="M13" s="30"/>
      <c r="N13" s="143">
        <v>5227.0110000000004</v>
      </c>
      <c r="O13" s="29"/>
      <c r="P13" s="150"/>
      <c r="Q13" s="150"/>
      <c r="R13" s="150"/>
      <c r="S13" s="151"/>
      <c r="T13" s="152"/>
      <c r="U13" s="153"/>
      <c r="V13" s="153"/>
      <c r="W13" s="153"/>
      <c r="X13" s="148" t="e">
        <f>#REF!+#REF!+#REF!+#REF!</f>
        <v>#REF!</v>
      </c>
    </row>
    <row r="14" spans="1:24" hidden="1" x14ac:dyDescent="0.25">
      <c r="A14" s="326"/>
      <c r="B14" s="11"/>
      <c r="C14" s="12"/>
      <c r="D14" s="324" t="s">
        <v>397</v>
      </c>
      <c r="E14" s="14"/>
      <c r="F14" s="26"/>
      <c r="G14" s="26"/>
      <c r="H14" s="26"/>
      <c r="I14" s="27"/>
      <c r="J14" s="14"/>
      <c r="K14" s="26"/>
      <c r="L14" s="26"/>
      <c r="M14" s="26"/>
      <c r="N14" s="27"/>
      <c r="O14" s="14"/>
      <c r="P14" s="144"/>
      <c r="Q14" s="144"/>
      <c r="R14" s="144"/>
      <c r="S14" s="146"/>
      <c r="T14" s="132"/>
      <c r="U14" s="147"/>
      <c r="V14" s="147"/>
      <c r="W14" s="147"/>
      <c r="X14" s="149"/>
    </row>
    <row r="15" spans="1:24" hidden="1" x14ac:dyDescent="0.25">
      <c r="A15" s="326"/>
      <c r="B15" s="11"/>
      <c r="C15" s="12"/>
      <c r="D15" s="324" t="s">
        <v>397</v>
      </c>
      <c r="E15" s="14"/>
      <c r="F15" s="142"/>
      <c r="G15" s="142"/>
      <c r="H15" s="142"/>
      <c r="I15" s="154"/>
      <c r="J15" s="14"/>
      <c r="K15" s="142"/>
      <c r="L15" s="142"/>
      <c r="M15" s="142"/>
      <c r="N15" s="154"/>
      <c r="O15" s="14"/>
      <c r="P15" s="144"/>
      <c r="Q15" s="144"/>
      <c r="R15" s="144"/>
      <c r="S15" s="146"/>
      <c r="T15" s="132"/>
      <c r="U15" s="147"/>
      <c r="V15" s="147"/>
      <c r="W15" s="147"/>
      <c r="X15" s="149"/>
    </row>
    <row r="16" spans="1:24" ht="20.399999999999999" x14ac:dyDescent="0.25">
      <c r="A16" s="326"/>
      <c r="B16" s="311" t="s">
        <v>22</v>
      </c>
      <c r="C16" s="12"/>
      <c r="D16" s="324" t="s">
        <v>397</v>
      </c>
      <c r="E16" s="156">
        <f>SUM(F16:I16)</f>
        <v>482498.18</v>
      </c>
      <c r="F16" s="257">
        <v>398357.72399999999</v>
      </c>
      <c r="G16" s="142"/>
      <c r="H16" s="257">
        <v>84028.597999999998</v>
      </c>
      <c r="I16" s="257">
        <v>111.858</v>
      </c>
      <c r="J16" s="127">
        <f>SUM(K16:N16)</f>
        <v>514808.88900000002</v>
      </c>
      <c r="K16" s="143">
        <v>433610.62400000001</v>
      </c>
      <c r="L16" s="142"/>
      <c r="M16" s="143">
        <v>81010.964999999997</v>
      </c>
      <c r="N16" s="155">
        <v>187.3</v>
      </c>
      <c r="O16" s="156"/>
      <c r="P16" s="145"/>
      <c r="Q16" s="157"/>
      <c r="R16" s="145"/>
      <c r="S16" s="145"/>
      <c r="T16" s="128" t="e">
        <f>SUM(U16:X16)</f>
        <v>#REF!</v>
      </c>
      <c r="U16" s="148" t="e">
        <f>#REF!+#REF!+#REF!+#REF!</f>
        <v>#REF!</v>
      </c>
      <c r="V16" s="147"/>
      <c r="W16" s="148" t="e">
        <f>#REF!+#REF!+#REF!+#REF!</f>
        <v>#REF!</v>
      </c>
      <c r="X16" s="148" t="e">
        <f>#REF!+#REF!+#REF!+#REF!</f>
        <v>#REF!</v>
      </c>
    </row>
    <row r="17" spans="1:24" ht="20.399999999999999" x14ac:dyDescent="0.25">
      <c r="A17" s="326">
        <v>2</v>
      </c>
      <c r="B17" s="311" t="s">
        <v>24</v>
      </c>
      <c r="C17" s="12"/>
      <c r="D17" s="324" t="s">
        <v>397</v>
      </c>
      <c r="E17" s="156">
        <f>SUM(F17:I17)</f>
        <v>8591.5609999999997</v>
      </c>
      <c r="F17" s="317">
        <v>2266.3359999999998</v>
      </c>
      <c r="G17" s="318"/>
      <c r="H17" s="317">
        <v>6265.2250000000004</v>
      </c>
      <c r="I17" s="319">
        <v>60</v>
      </c>
      <c r="J17" s="127">
        <f>SUM(K17:N17)</f>
        <v>14260.177</v>
      </c>
      <c r="K17" s="159">
        <v>3402.8009999999999</v>
      </c>
      <c r="L17" s="158"/>
      <c r="M17" s="159">
        <v>10797.376</v>
      </c>
      <c r="N17" s="160">
        <v>60</v>
      </c>
      <c r="O17" s="156"/>
      <c r="P17" s="161"/>
      <c r="Q17" s="162"/>
      <c r="R17" s="161"/>
      <c r="S17" s="163"/>
      <c r="T17" s="128" t="e">
        <f>SUM(U17:X17)</f>
        <v>#REF!</v>
      </c>
      <c r="U17" s="148" t="e">
        <f>#REF!+#REF!+#REF!+#REF!</f>
        <v>#REF!</v>
      </c>
      <c r="V17" s="129"/>
      <c r="W17" s="148" t="e">
        <f>#REF!+#REF!+#REF!+#REF!</f>
        <v>#REF!</v>
      </c>
      <c r="X17" s="148" t="e">
        <f>#REF!+#REF!+#REF!+#REF!</f>
        <v>#REF!</v>
      </c>
    </row>
    <row r="18" spans="1:24" x14ac:dyDescent="0.25">
      <c r="A18" s="326"/>
      <c r="B18" s="311" t="s">
        <v>409</v>
      </c>
      <c r="C18" s="12"/>
      <c r="D18" s="324" t="s">
        <v>398</v>
      </c>
      <c r="E18" s="352">
        <f>IF(E7=0,0,E17/E7*100)</f>
        <v>1.7806411207602897</v>
      </c>
      <c r="F18" s="318">
        <f>IF(F7=0,0,F17/F7*100)</f>
        <v>0.56891980836801848</v>
      </c>
      <c r="G18" s="318"/>
      <c r="H18" s="353">
        <f>IF(H7=0,0,H17/H7*100)</f>
        <v>1.594936951249859</v>
      </c>
      <c r="I18" s="354">
        <f>IF(I7=0,0,I17/I7*100)</f>
        <v>1.033960964871693</v>
      </c>
      <c r="J18" s="46">
        <f>IF(J7=0,0,J17/J7*100)</f>
        <v>2.7699943230778206</v>
      </c>
      <c r="K18" s="15">
        <f>IF(K7=0,0,K17/K7*100)</f>
        <v>0.78475960035517944</v>
      </c>
      <c r="L18" s="15"/>
      <c r="M18" s="164">
        <f>IF(M7=0,0,M17/M7*100)</f>
        <v>2.5833370228602774</v>
      </c>
      <c r="N18" s="126">
        <f>IF(N7=0,0,N17/N7*100)</f>
        <v>1.1081742441466698</v>
      </c>
      <c r="O18" s="127"/>
      <c r="P18" s="165"/>
      <c r="Q18" s="165"/>
      <c r="R18" s="165"/>
      <c r="S18" s="166"/>
      <c r="T18" s="132" t="e">
        <f>IF(T7=0,0,T17/T7*100)</f>
        <v>#REF!</v>
      </c>
      <c r="U18" s="129" t="e">
        <f>IF(U7=0,0,U17/U7*100)</f>
        <v>#REF!</v>
      </c>
      <c r="V18" s="129"/>
      <c r="W18" s="167" t="e">
        <f>IF(W7=0,0,W17/W7*100)</f>
        <v>#REF!</v>
      </c>
      <c r="X18" s="168" t="e">
        <f>IF(X7=0,0,X17/X7*100)</f>
        <v>#REF!</v>
      </c>
    </row>
    <row r="19" spans="1:24" hidden="1" x14ac:dyDescent="0.25">
      <c r="A19" s="326"/>
      <c r="B19" s="11"/>
      <c r="C19" s="12"/>
      <c r="D19" s="324"/>
      <c r="E19" s="14"/>
      <c r="F19" s="169"/>
      <c r="G19" s="169"/>
      <c r="H19" s="169"/>
      <c r="I19" s="170"/>
      <c r="J19" s="14"/>
      <c r="K19" s="169"/>
      <c r="L19" s="169"/>
      <c r="M19" s="169"/>
      <c r="N19" s="170"/>
      <c r="O19" s="14"/>
      <c r="P19" s="171"/>
      <c r="Q19" s="171"/>
      <c r="R19" s="171"/>
      <c r="S19" s="172"/>
      <c r="T19" s="132"/>
      <c r="U19" s="147"/>
      <c r="V19" s="147"/>
      <c r="W19" s="147"/>
      <c r="X19" s="149"/>
    </row>
    <row r="20" spans="1:24" hidden="1" x14ac:dyDescent="0.25">
      <c r="A20" s="326"/>
      <c r="B20" s="11"/>
      <c r="C20" s="12"/>
      <c r="D20" s="324"/>
      <c r="E20" s="46"/>
      <c r="F20" s="316">
        <f>F7-F17-F19</f>
        <v>396091.38799999998</v>
      </c>
      <c r="G20" s="316"/>
      <c r="H20" s="316">
        <f>H7-H17-H19</f>
        <v>386554.37800000003</v>
      </c>
      <c r="I20" s="331">
        <f>I7-I17-I19</f>
        <v>5742.9270000000006</v>
      </c>
      <c r="J20" s="46"/>
      <c r="K20" s="17">
        <f>K7-K17-K19</f>
        <v>430207.82300000003</v>
      </c>
      <c r="L20" s="17"/>
      <c r="M20" s="126">
        <f>M7-M17-M19</f>
        <v>407164.96899999998</v>
      </c>
      <c r="N20" s="126">
        <f>N7-N17-N19</f>
        <v>5354.3110000000006</v>
      </c>
      <c r="O20" s="131"/>
      <c r="P20" s="165"/>
      <c r="Q20" s="173"/>
      <c r="R20" s="173"/>
      <c r="S20" s="174"/>
      <c r="T20" s="132"/>
      <c r="U20" s="175" t="e">
        <f>U7-U17-U19</f>
        <v>#REF!</v>
      </c>
      <c r="V20" s="175"/>
      <c r="W20" s="168" t="e">
        <f>W7-W17-W19</f>
        <v>#REF!</v>
      </c>
      <c r="X20" s="168" t="e">
        <f>X7-X17-X19</f>
        <v>#REF!</v>
      </c>
    </row>
    <row r="21" spans="1:24" s="28" customFormat="1" x14ac:dyDescent="0.25">
      <c r="A21" s="327">
        <v>3</v>
      </c>
      <c r="B21" s="311" t="s">
        <v>396</v>
      </c>
      <c r="C21" s="24"/>
      <c r="D21" s="324" t="s">
        <v>397</v>
      </c>
      <c r="E21" s="321">
        <f>SUM(F21:I21)</f>
        <v>319244.78999999998</v>
      </c>
      <c r="F21" s="322"/>
      <c r="G21" s="322"/>
      <c r="H21" s="257">
        <v>313529.478</v>
      </c>
      <c r="I21" s="257">
        <v>5715.3119999999999</v>
      </c>
      <c r="J21" s="50">
        <f>SUM(K21:N21)</f>
        <v>350778.25099999999</v>
      </c>
      <c r="K21" s="26"/>
      <c r="L21" s="26"/>
      <c r="M21" s="143">
        <v>345446.522</v>
      </c>
      <c r="N21" s="155">
        <v>5331.7290000000003</v>
      </c>
      <c r="O21" s="176"/>
      <c r="P21" s="144"/>
      <c r="Q21" s="177"/>
      <c r="R21" s="177"/>
      <c r="S21" s="145"/>
      <c r="T21" s="128" t="e">
        <f>SUM(U21:X21)</f>
        <v>#REF!</v>
      </c>
      <c r="U21" s="147"/>
      <c r="V21" s="147"/>
      <c r="W21" s="148" t="e">
        <f>#REF!+#REF!+#REF!+#REF!</f>
        <v>#REF!</v>
      </c>
      <c r="X21" s="148" t="e">
        <f>#REF!+#REF!+#REF!+#REF!</f>
        <v>#REF!</v>
      </c>
    </row>
    <row r="22" spans="1:24" hidden="1" x14ac:dyDescent="0.25">
      <c r="A22" s="326"/>
      <c r="B22" s="11"/>
      <c r="C22" s="12"/>
      <c r="D22" s="324"/>
      <c r="E22" s="47"/>
      <c r="F22" s="32"/>
      <c r="G22" s="32"/>
      <c r="H22" s="32"/>
      <c r="I22" s="33"/>
      <c r="J22" s="47"/>
      <c r="K22" s="32"/>
      <c r="L22" s="32"/>
      <c r="M22" s="32"/>
      <c r="N22" s="33"/>
      <c r="O22" s="18"/>
      <c r="P22" s="178"/>
      <c r="Q22" s="178"/>
      <c r="R22" s="178"/>
      <c r="S22" s="179"/>
      <c r="T22" s="133"/>
      <c r="U22" s="134"/>
      <c r="V22" s="134"/>
      <c r="W22" s="134"/>
      <c r="X22" s="135"/>
    </row>
    <row r="23" spans="1:24" hidden="1" x14ac:dyDescent="0.25">
      <c r="A23" s="326"/>
      <c r="B23" s="11"/>
      <c r="C23" s="12"/>
      <c r="D23" s="324" t="s">
        <v>397</v>
      </c>
      <c r="E23" s="14"/>
      <c r="F23" s="142"/>
      <c r="G23" s="142"/>
      <c r="H23" s="142"/>
      <c r="I23" s="154"/>
      <c r="J23" s="14"/>
      <c r="K23" s="142"/>
      <c r="L23" s="142"/>
      <c r="M23" s="142"/>
      <c r="N23" s="154"/>
      <c r="O23" s="14"/>
      <c r="P23" s="144"/>
      <c r="Q23" s="144"/>
      <c r="R23" s="144"/>
      <c r="S23" s="146"/>
      <c r="T23" s="132"/>
      <c r="U23" s="147"/>
      <c r="V23" s="147"/>
      <c r="W23" s="147"/>
      <c r="X23" s="149"/>
    </row>
    <row r="24" spans="1:24" ht="24.75" hidden="1" customHeight="1" x14ac:dyDescent="0.25">
      <c r="A24" s="326"/>
      <c r="B24" s="11"/>
      <c r="C24" s="12"/>
      <c r="D24" s="324" t="s">
        <v>397</v>
      </c>
      <c r="E24" s="14"/>
      <c r="F24" s="142"/>
      <c r="G24" s="142"/>
      <c r="H24" s="142"/>
      <c r="I24" s="154"/>
      <c r="J24" s="14"/>
      <c r="K24" s="142"/>
      <c r="L24" s="142"/>
      <c r="M24" s="142"/>
      <c r="N24" s="154"/>
      <c r="O24" s="14"/>
      <c r="P24" s="144"/>
      <c r="Q24" s="144"/>
      <c r="R24" s="144"/>
      <c r="S24" s="146"/>
      <c r="T24" s="132"/>
      <c r="U24" s="147"/>
      <c r="V24" s="147"/>
      <c r="W24" s="147"/>
      <c r="X24" s="149"/>
    </row>
    <row r="25" spans="1:24" hidden="1" x14ac:dyDescent="0.25">
      <c r="A25" s="326"/>
      <c r="B25" s="11"/>
      <c r="C25" s="12"/>
      <c r="D25" s="324" t="s">
        <v>397</v>
      </c>
      <c r="E25" s="14"/>
      <c r="F25" s="142"/>
      <c r="G25" s="142"/>
      <c r="H25" s="142"/>
      <c r="I25" s="154"/>
      <c r="J25" s="14"/>
      <c r="K25" s="142"/>
      <c r="L25" s="142"/>
      <c r="M25" s="142"/>
      <c r="N25" s="154"/>
      <c r="O25" s="14"/>
      <c r="P25" s="144"/>
      <c r="Q25" s="144"/>
      <c r="R25" s="144"/>
      <c r="S25" s="146"/>
      <c r="T25" s="132"/>
      <c r="U25" s="147"/>
      <c r="V25" s="147"/>
      <c r="W25" s="147"/>
      <c r="X25" s="149"/>
    </row>
    <row r="26" spans="1:24" s="34" customFormat="1" ht="20.399999999999999" x14ac:dyDescent="0.25">
      <c r="A26" s="326">
        <v>4</v>
      </c>
      <c r="B26" s="311" t="s">
        <v>392</v>
      </c>
      <c r="C26" s="12"/>
      <c r="D26" s="324" t="s">
        <v>397</v>
      </c>
      <c r="E26" s="156">
        <f>SUM(F26:I26)</f>
        <v>154661.829</v>
      </c>
      <c r="F26" s="257">
        <v>87300.383000000002</v>
      </c>
      <c r="G26" s="257"/>
      <c r="H26" s="257">
        <v>67333.831000000006</v>
      </c>
      <c r="I26" s="320">
        <v>27.614999999999998</v>
      </c>
      <c r="J26" s="127" t="e">
        <f>SUM(K26:N26)</f>
        <v>#REF!</v>
      </c>
      <c r="K26" s="143">
        <v>93256.442999999999</v>
      </c>
      <c r="L26" s="143" t="e">
        <f>#REF!+#REF!+#REF!+#REF!+#REF!+#REF!+#REF!+#REF!+#REF!+#REF!+#REF!+G26</f>
        <v>#REF!</v>
      </c>
      <c r="M26" s="143">
        <v>56491.436000000002</v>
      </c>
      <c r="N26" s="155">
        <v>22.582000000000001</v>
      </c>
      <c r="O26" s="156"/>
      <c r="P26" s="145"/>
      <c r="Q26" s="157"/>
      <c r="R26" s="145"/>
      <c r="S26" s="145"/>
      <c r="T26" s="128" t="e">
        <f>SUM(U26:X26)</f>
        <v>#REF!</v>
      </c>
      <c r="U26" s="148" t="e">
        <f>#REF!+#REF!+#REF!+#REF!</f>
        <v>#REF!</v>
      </c>
      <c r="V26" s="148" t="e">
        <f>#REF!+#REF!+#REF!+#REF!</f>
        <v>#REF!</v>
      </c>
      <c r="W26" s="148" t="e">
        <f>#REF!+#REF!+#REF!+#REF!</f>
        <v>#REF!</v>
      </c>
      <c r="X26" s="148" t="e">
        <f>#REF!+#REF!+#REF!+#REF!</f>
        <v>#REF!</v>
      </c>
    </row>
    <row r="27" spans="1:24" s="34" customFormat="1" hidden="1" x14ac:dyDescent="0.25">
      <c r="A27" s="326"/>
      <c r="B27" s="11"/>
      <c r="C27" s="12"/>
      <c r="D27" s="324"/>
      <c r="E27" s="14"/>
      <c r="F27" s="142"/>
      <c r="G27" s="142"/>
      <c r="H27" s="142"/>
      <c r="I27" s="154"/>
      <c r="J27" s="14"/>
      <c r="K27" s="142"/>
      <c r="L27" s="142"/>
      <c r="M27" s="142"/>
      <c r="N27" s="154"/>
      <c r="O27" s="14"/>
      <c r="P27" s="144"/>
      <c r="Q27" s="144"/>
      <c r="R27" s="144"/>
      <c r="S27" s="146"/>
      <c r="T27" s="132"/>
      <c r="U27" s="147"/>
      <c r="V27" s="147"/>
      <c r="W27" s="147"/>
      <c r="X27" s="149"/>
    </row>
    <row r="28" spans="1:24" ht="13.8" thickBot="1" x14ac:dyDescent="0.3">
      <c r="A28" s="329">
        <v>5</v>
      </c>
      <c r="B28" s="40"/>
      <c r="C28" s="45"/>
      <c r="D28" s="330" t="s">
        <v>397</v>
      </c>
      <c r="E28" s="180"/>
      <c r="F28" s="182">
        <f>F20-F21-F25-F26-F27-G11-H11-I11</f>
        <v>0</v>
      </c>
      <c r="G28" s="182">
        <f>G20-G21-G23-G25-G26-G27-H12-I12</f>
        <v>0</v>
      </c>
      <c r="H28" s="182">
        <f>H20-H21-H23-H25-H26-H27-I13</f>
        <v>1.7280399333685637E-11</v>
      </c>
      <c r="I28" s="183">
        <f>I20-I21-I23-I25-I26-I27</f>
        <v>6.9277916736609768E-13</v>
      </c>
      <c r="J28" s="180"/>
      <c r="K28" s="35">
        <f>K20-K21-K25-K26-K27-L11-M11-N11</f>
        <v>0</v>
      </c>
      <c r="L28" s="36" t="e">
        <f>L20-L21-L23-L25-L26-L27-M12-N12</f>
        <v>#REF!</v>
      </c>
      <c r="M28" s="35">
        <f>M20-M21-M23-M25-M26-M27-N13</f>
        <v>-1.6370904631912708E-11</v>
      </c>
      <c r="N28" s="181">
        <f>N20-N21-N23-N25-N26-N27</f>
        <v>3.3395508580724709E-13</v>
      </c>
      <c r="O28" s="180"/>
      <c r="P28" s="37"/>
      <c r="Q28" s="37"/>
      <c r="R28" s="182"/>
      <c r="S28" s="183"/>
      <c r="T28" s="184"/>
      <c r="U28" s="185" t="e">
        <f>U20-U21-U25-U26-U27-V11-W11-X11</f>
        <v>#REF!</v>
      </c>
      <c r="V28" s="186" t="e">
        <f>V20-V21-V23-V25-V26-V27-W12-X12</f>
        <v>#REF!</v>
      </c>
      <c r="W28" s="185" t="e">
        <f>W20-W21-W23-W25-W26-W27-X13</f>
        <v>#REF!</v>
      </c>
      <c r="X28" s="187" t="e">
        <f>X20-X21-X23-X25-X26-X27</f>
        <v>#REF!</v>
      </c>
    </row>
    <row r="29" spans="1:24" x14ac:dyDescent="0.25">
      <c r="E29" s="188">
        <f>E17+E21</f>
        <v>327836.35099999997</v>
      </c>
      <c r="J29" s="188">
        <f>J17+J21</f>
        <v>365038.42800000001</v>
      </c>
      <c r="T29" s="189" t="e">
        <f>T17+T21</f>
        <v>#REF!</v>
      </c>
      <c r="U29" s="190"/>
      <c r="V29" s="190"/>
      <c r="W29" s="190"/>
      <c r="X29" s="190"/>
    </row>
    <row r="30" spans="1:24" s="38" customFormat="1" x14ac:dyDescent="0.25">
      <c r="B30" s="39"/>
      <c r="C30" s="39"/>
      <c r="D30" s="39"/>
    </row>
    <row r="31" spans="1:24" s="38" customFormat="1" x14ac:dyDescent="0.25">
      <c r="A31" s="38" t="s">
        <v>400</v>
      </c>
      <c r="B31" s="39"/>
      <c r="C31" s="39"/>
      <c r="D31" s="39"/>
    </row>
    <row r="32" spans="1:24" s="38" customFormat="1" x14ac:dyDescent="0.25">
      <c r="B32" s="368" t="s">
        <v>401</v>
      </c>
      <c r="C32" s="367"/>
      <c r="D32" s="367"/>
      <c r="E32" s="367"/>
      <c r="F32" s="367"/>
      <c r="G32" s="367"/>
      <c r="H32" s="367"/>
      <c r="I32" s="367"/>
    </row>
    <row r="33" spans="2:9" s="38" customFormat="1" x14ac:dyDescent="0.25">
      <c r="B33" s="367"/>
      <c r="C33" s="367"/>
      <c r="D33" s="367"/>
      <c r="E33" s="367"/>
      <c r="F33" s="367"/>
      <c r="G33" s="367"/>
      <c r="H33" s="367"/>
      <c r="I33" s="367"/>
    </row>
    <row r="34" spans="2:9" s="38" customFormat="1" x14ac:dyDescent="0.25">
      <c r="B34" s="39" t="s">
        <v>402</v>
      </c>
      <c r="C34" s="39"/>
      <c r="D34" s="39"/>
    </row>
    <row r="35" spans="2:9" s="38" customFormat="1" x14ac:dyDescent="0.25">
      <c r="B35" s="366" t="s">
        <v>405</v>
      </c>
      <c r="C35" s="367"/>
      <c r="D35" s="367"/>
      <c r="E35" s="367"/>
      <c r="F35" s="367"/>
      <c r="G35" s="367"/>
      <c r="H35" s="367"/>
      <c r="I35" s="367"/>
    </row>
    <row r="36" spans="2:9" s="38" customFormat="1" x14ac:dyDescent="0.25">
      <c r="B36" s="367"/>
      <c r="C36" s="367"/>
      <c r="D36" s="367"/>
      <c r="E36" s="367"/>
      <c r="F36" s="367"/>
      <c r="G36" s="367"/>
      <c r="H36" s="367"/>
      <c r="I36" s="367"/>
    </row>
    <row r="37" spans="2:9" s="38" customFormat="1" x14ac:dyDescent="0.25">
      <c r="B37" s="368" t="s">
        <v>406</v>
      </c>
      <c r="C37" s="367"/>
      <c r="D37" s="367"/>
      <c r="E37" s="367"/>
      <c r="F37" s="367"/>
      <c r="G37" s="367"/>
      <c r="H37" s="367"/>
      <c r="I37" s="367"/>
    </row>
    <row r="38" spans="2:9" s="38" customFormat="1" x14ac:dyDescent="0.25">
      <c r="B38" s="39" t="s">
        <v>407</v>
      </c>
      <c r="C38" s="39"/>
      <c r="D38" s="39"/>
    </row>
    <row r="39" spans="2:9" s="38" customFormat="1" x14ac:dyDescent="0.25">
      <c r="B39" s="366" t="s">
        <v>410</v>
      </c>
      <c r="C39" s="367"/>
      <c r="D39" s="367"/>
      <c r="E39" s="367"/>
      <c r="F39" s="367"/>
      <c r="G39" s="367"/>
      <c r="H39" s="367"/>
      <c r="I39" s="367"/>
    </row>
    <row r="40" spans="2:9" s="38" customFormat="1" x14ac:dyDescent="0.25">
      <c r="B40" s="367"/>
      <c r="C40" s="367"/>
      <c r="D40" s="367"/>
      <c r="E40" s="367"/>
      <c r="F40" s="367"/>
      <c r="G40" s="367"/>
      <c r="H40" s="367"/>
      <c r="I40" s="367"/>
    </row>
    <row r="41" spans="2:9" s="38" customFormat="1" x14ac:dyDescent="0.25">
      <c r="B41" s="367"/>
      <c r="C41" s="367"/>
      <c r="D41" s="367"/>
      <c r="E41" s="367"/>
      <c r="F41" s="367"/>
      <c r="G41" s="367"/>
      <c r="H41" s="367"/>
      <c r="I41" s="367"/>
    </row>
    <row r="42" spans="2:9" s="38" customFormat="1" x14ac:dyDescent="0.25">
      <c r="B42" s="366" t="s">
        <v>411</v>
      </c>
      <c r="C42" s="367"/>
      <c r="D42" s="367"/>
      <c r="E42" s="367"/>
      <c r="F42" s="367"/>
      <c r="G42" s="367"/>
      <c r="H42" s="367"/>
      <c r="I42" s="367"/>
    </row>
    <row r="43" spans="2:9" s="38" customFormat="1" x14ac:dyDescent="0.25">
      <c r="B43" s="367"/>
      <c r="C43" s="367"/>
      <c r="D43" s="367"/>
      <c r="E43" s="367"/>
      <c r="F43" s="367"/>
      <c r="G43" s="367"/>
      <c r="H43" s="367"/>
      <c r="I43" s="367"/>
    </row>
    <row r="44" spans="2:9" s="38" customFormat="1" hidden="1" x14ac:dyDescent="0.25">
      <c r="B44" s="367"/>
      <c r="C44" s="367"/>
      <c r="D44" s="367"/>
      <c r="E44" s="367"/>
      <c r="F44" s="367"/>
      <c r="G44" s="367"/>
      <c r="H44" s="367"/>
      <c r="I44" s="367"/>
    </row>
    <row r="45" spans="2:9" s="38" customFormat="1" x14ac:dyDescent="0.25">
      <c r="B45" s="366" t="s">
        <v>466</v>
      </c>
      <c r="C45" s="367"/>
      <c r="D45" s="367"/>
      <c r="E45" s="367"/>
      <c r="F45" s="367"/>
      <c r="G45" s="367"/>
      <c r="H45" s="367"/>
      <c r="I45" s="367"/>
    </row>
    <row r="46" spans="2:9" s="38" customFormat="1" hidden="1" x14ac:dyDescent="0.25">
      <c r="B46" s="367"/>
      <c r="C46" s="367"/>
      <c r="D46" s="367"/>
      <c r="E46" s="367"/>
      <c r="F46" s="367"/>
      <c r="G46" s="367"/>
      <c r="H46" s="367"/>
      <c r="I46" s="367"/>
    </row>
    <row r="47" spans="2:9" s="38" customFormat="1" hidden="1" x14ac:dyDescent="0.25">
      <c r="B47" s="367"/>
      <c r="C47" s="367"/>
      <c r="D47" s="367"/>
      <c r="E47" s="367"/>
      <c r="F47" s="367"/>
      <c r="G47" s="367"/>
      <c r="H47" s="367"/>
      <c r="I47" s="367"/>
    </row>
    <row r="48" spans="2:9" s="38" customFormat="1" x14ac:dyDescent="0.25">
      <c r="B48" s="39"/>
      <c r="C48" s="39"/>
      <c r="D48" s="39"/>
    </row>
    <row r="49" spans="2:9" s="38" customFormat="1" x14ac:dyDescent="0.25">
      <c r="B49" s="366" t="s">
        <v>467</v>
      </c>
      <c r="C49" s="367"/>
      <c r="D49" s="367"/>
      <c r="E49" s="367"/>
      <c r="F49" s="367"/>
      <c r="G49" s="367"/>
      <c r="H49" s="367"/>
      <c r="I49" s="367"/>
    </row>
    <row r="50" spans="2:9" s="38" customFormat="1" x14ac:dyDescent="0.25">
      <c r="B50" s="367"/>
      <c r="C50" s="367"/>
      <c r="D50" s="367"/>
      <c r="E50" s="367"/>
      <c r="F50" s="367"/>
      <c r="G50" s="367"/>
      <c r="H50" s="367"/>
      <c r="I50" s="367"/>
    </row>
    <row r="51" spans="2:9" s="38" customFormat="1" x14ac:dyDescent="0.25">
      <c r="B51" s="367"/>
      <c r="C51" s="367"/>
      <c r="D51" s="367"/>
      <c r="E51" s="367"/>
      <c r="F51" s="367"/>
      <c r="G51" s="367"/>
      <c r="H51" s="367"/>
      <c r="I51" s="367"/>
    </row>
    <row r="52" spans="2:9" s="38" customFormat="1" x14ac:dyDescent="0.25">
      <c r="B52" s="39"/>
      <c r="C52" s="39"/>
      <c r="D52" s="39"/>
    </row>
    <row r="53" spans="2:9" s="38" customFormat="1" x14ac:dyDescent="0.25">
      <c r="B53" s="39"/>
      <c r="C53" s="39"/>
      <c r="D53" s="39"/>
    </row>
    <row r="54" spans="2:9" s="38" customFormat="1" x14ac:dyDescent="0.25">
      <c r="B54" s="39"/>
      <c r="C54" s="39"/>
      <c r="D54" s="39"/>
    </row>
    <row r="55" spans="2:9" s="38" customFormat="1" x14ac:dyDescent="0.25">
      <c r="B55" s="39"/>
      <c r="C55" s="39"/>
      <c r="D55" s="39"/>
    </row>
    <row r="56" spans="2:9" s="38" customFormat="1" x14ac:dyDescent="0.25">
      <c r="B56" s="39"/>
      <c r="C56" s="39"/>
      <c r="D56" s="39"/>
    </row>
    <row r="57" spans="2:9" s="38" customFormat="1" x14ac:dyDescent="0.25">
      <c r="B57" s="39"/>
      <c r="C57" s="39"/>
      <c r="D57" s="39"/>
    </row>
    <row r="58" spans="2:9" s="38" customFormat="1" x14ac:dyDescent="0.25">
      <c r="B58" s="39"/>
      <c r="C58" s="39"/>
      <c r="D58" s="39"/>
    </row>
    <row r="59" spans="2:9" s="38" customFormat="1" x14ac:dyDescent="0.25">
      <c r="B59" s="39"/>
      <c r="C59" s="39"/>
      <c r="D59" s="39"/>
    </row>
    <row r="60" spans="2:9" s="38" customFormat="1" x14ac:dyDescent="0.25">
      <c r="B60" s="39"/>
      <c r="C60" s="39"/>
      <c r="D60" s="39"/>
    </row>
    <row r="61" spans="2:9" s="38" customFormat="1" x14ac:dyDescent="0.25">
      <c r="B61" s="39"/>
      <c r="C61" s="39"/>
      <c r="D61" s="39"/>
    </row>
    <row r="62" spans="2:9" s="38" customFormat="1" x14ac:dyDescent="0.25">
      <c r="B62" s="39"/>
      <c r="C62" s="39"/>
      <c r="D62" s="39"/>
    </row>
    <row r="63" spans="2:9" s="38" customFormat="1" x14ac:dyDescent="0.25">
      <c r="B63" s="39"/>
      <c r="C63" s="39"/>
      <c r="D63" s="39"/>
    </row>
    <row r="64" spans="2:9" s="38" customFormat="1" x14ac:dyDescent="0.25">
      <c r="B64" s="39"/>
      <c r="C64" s="39"/>
      <c r="D64" s="39"/>
    </row>
    <row r="65" spans="2:4" s="38" customFormat="1" x14ac:dyDescent="0.25">
      <c r="B65" s="39"/>
      <c r="C65" s="39"/>
      <c r="D65" s="39"/>
    </row>
    <row r="66" spans="2:4" s="38" customFormat="1" x14ac:dyDescent="0.25">
      <c r="B66" s="39"/>
      <c r="C66" s="39"/>
      <c r="D66" s="39"/>
    </row>
    <row r="67" spans="2:4" s="38" customFormat="1" x14ac:dyDescent="0.25">
      <c r="B67" s="39"/>
      <c r="C67" s="39"/>
      <c r="D67" s="39"/>
    </row>
    <row r="68" spans="2:4" s="38" customFormat="1" x14ac:dyDescent="0.25">
      <c r="B68" s="39"/>
      <c r="C68" s="39"/>
      <c r="D68" s="39"/>
    </row>
    <row r="69" spans="2:4" s="38" customFormat="1" x14ac:dyDescent="0.25">
      <c r="B69" s="39"/>
      <c r="C69" s="39"/>
      <c r="D69" s="39"/>
    </row>
    <row r="70" spans="2:4" s="38" customFormat="1" x14ac:dyDescent="0.25">
      <c r="B70" s="39"/>
      <c r="C70" s="39"/>
      <c r="D70" s="39"/>
    </row>
    <row r="71" spans="2:4" s="38" customFormat="1" x14ac:dyDescent="0.25">
      <c r="B71" s="39"/>
      <c r="C71" s="39"/>
      <c r="D71" s="39"/>
    </row>
    <row r="72" spans="2:4" s="38" customFormat="1" x14ac:dyDescent="0.25">
      <c r="B72" s="39"/>
      <c r="C72" s="39"/>
      <c r="D72" s="39"/>
    </row>
    <row r="73" spans="2:4" s="38" customFormat="1" x14ac:dyDescent="0.25">
      <c r="B73" s="39"/>
      <c r="C73" s="39"/>
      <c r="D73" s="39"/>
    </row>
  </sheetData>
  <mergeCells count="12">
    <mergeCell ref="B45:I47"/>
    <mergeCell ref="B49:I51"/>
    <mergeCell ref="B39:I41"/>
    <mergeCell ref="B42:I44"/>
    <mergeCell ref="B35:I36"/>
    <mergeCell ref="B37:I37"/>
    <mergeCell ref="A2:I2"/>
    <mergeCell ref="A4:A5"/>
    <mergeCell ref="B4:B5"/>
    <mergeCell ref="C4:C5"/>
    <mergeCell ref="D4:D5"/>
    <mergeCell ref="B32:I33"/>
  </mergeCells>
  <dataValidations count="1">
    <dataValidation type="decimal" allowBlank="1" showInputMessage="1" showErrorMessage="1" error="Ввведеное значение неверно" sqref="P21:S21 K21:N21 K19:N19 K23:N27 K10:N16 U10:X16 U19:X19 P23:S27 P10:S16 P19:S19 U23:X27 U17 U21:X21 W17:X17 F23:I27 F19:I19 F21:I21 F10:I16">
      <formula1>-1000000000000000</formula1>
      <formula2>1000000000000000</formula2>
    </dataValidation>
  </dataValidations>
  <pageMargins left="0.7" right="0.7" top="0.75" bottom="0.75" header="0.3" footer="0.3"/>
  <pageSetup paperSize="9" scale="8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view="pageBreakPreview" topLeftCell="A2" zoomScaleSheetLayoutView="100" workbookViewId="0">
      <selection activeCell="F17" sqref="F17"/>
    </sheetView>
  </sheetViews>
  <sheetFormatPr defaultRowHeight="13.2" x14ac:dyDescent="0.25"/>
  <cols>
    <col min="1" max="1" width="4.6640625" customWidth="1"/>
    <col min="2" max="2" width="17.33203125" customWidth="1"/>
    <col min="3" max="3" width="5.44140625" customWidth="1"/>
    <col min="4" max="4" width="10.109375" customWidth="1"/>
    <col min="5" max="5" width="11.5546875" customWidth="1"/>
    <col min="7" max="7" width="10.6640625" bestFit="1" customWidth="1"/>
    <col min="8" max="8" width="9" bestFit="1" customWidth="1"/>
    <col min="9" max="9" width="10.44140625" customWidth="1"/>
  </cols>
  <sheetData>
    <row r="1" spans="1:9" hidden="1" x14ac:dyDescent="0.25">
      <c r="A1" s="1" t="e">
        <f>[2]Справочники!E13</f>
        <v>#REF!</v>
      </c>
      <c r="B1" s="2" t="e">
        <f>[2]Справочники!D21</f>
        <v>#REF!</v>
      </c>
    </row>
    <row r="2" spans="1:9" ht="44.25" customHeight="1" x14ac:dyDescent="0.25">
      <c r="A2" s="356" t="s">
        <v>413</v>
      </c>
      <c r="B2" s="356"/>
      <c r="C2" s="356"/>
      <c r="D2" s="356"/>
      <c r="E2" s="383"/>
      <c r="F2" s="383"/>
      <c r="G2" s="383"/>
      <c r="H2" s="383"/>
    </row>
    <row r="3" spans="1:9" ht="13.8" thickBot="1" x14ac:dyDescent="0.3"/>
    <row r="4" spans="1:9" ht="38.25" customHeight="1" x14ac:dyDescent="0.25">
      <c r="A4" s="370" t="s">
        <v>78</v>
      </c>
      <c r="B4" s="384" t="s">
        <v>2</v>
      </c>
      <c r="C4" s="212"/>
      <c r="D4" s="386" t="s">
        <v>104</v>
      </c>
      <c r="E4" s="381" t="s">
        <v>377</v>
      </c>
      <c r="F4" s="382"/>
      <c r="G4" s="382"/>
      <c r="H4" s="382"/>
      <c r="I4" s="378" t="s">
        <v>87</v>
      </c>
    </row>
    <row r="5" spans="1:9" x14ac:dyDescent="0.25">
      <c r="A5" s="371"/>
      <c r="B5" s="385"/>
      <c r="C5" s="211"/>
      <c r="D5" s="387"/>
      <c r="E5" s="210" t="s">
        <v>4</v>
      </c>
      <c r="F5" s="211" t="s">
        <v>5</v>
      </c>
      <c r="G5" s="211" t="s">
        <v>6</v>
      </c>
      <c r="H5" s="315" t="s">
        <v>7</v>
      </c>
      <c r="I5" s="379"/>
    </row>
    <row r="6" spans="1:9" ht="11.25" hidden="1" customHeight="1" x14ac:dyDescent="0.25">
      <c r="A6" s="210"/>
      <c r="B6" s="211"/>
      <c r="C6" s="211"/>
      <c r="D6" s="80"/>
      <c r="E6" s="8"/>
      <c r="F6" s="9"/>
      <c r="G6" s="9"/>
      <c r="H6" s="9"/>
      <c r="I6" s="379"/>
    </row>
    <row r="7" spans="1:9" ht="11.25" hidden="1" customHeight="1" x14ac:dyDescent="0.25">
      <c r="A7" s="210"/>
      <c r="B7" s="211"/>
      <c r="C7" s="211"/>
      <c r="D7" s="80"/>
      <c r="E7" s="8"/>
      <c r="F7" s="9"/>
      <c r="G7" s="9"/>
      <c r="H7" s="9"/>
      <c r="I7" s="379"/>
    </row>
    <row r="8" spans="1:9" ht="11.25" hidden="1" customHeight="1" x14ac:dyDescent="0.25">
      <c r="A8" s="210"/>
      <c r="B8" s="211"/>
      <c r="C8" s="211"/>
      <c r="D8" s="80"/>
      <c r="E8" s="81"/>
      <c r="F8" s="82"/>
      <c r="G8" s="82"/>
      <c r="H8" s="82"/>
      <c r="I8" s="379"/>
    </row>
    <row r="9" spans="1:9" ht="11.25" hidden="1" customHeight="1" x14ac:dyDescent="0.25">
      <c r="A9" s="210"/>
      <c r="B9" s="211"/>
      <c r="C9" s="211"/>
      <c r="D9" s="80"/>
      <c r="E9" s="81"/>
      <c r="F9" s="82"/>
      <c r="G9" s="82"/>
      <c r="H9" s="82"/>
      <c r="I9" s="379"/>
    </row>
    <row r="10" spans="1:9" x14ac:dyDescent="0.25">
      <c r="A10" s="210" t="s">
        <v>105</v>
      </c>
      <c r="B10" s="211">
        <v>2</v>
      </c>
      <c r="C10" s="211"/>
      <c r="D10" s="213" t="s">
        <v>106</v>
      </c>
      <c r="E10" s="210">
        <v>32</v>
      </c>
      <c r="F10" s="211">
        <v>33</v>
      </c>
      <c r="G10" s="211">
        <v>34</v>
      </c>
      <c r="H10" s="315">
        <v>35</v>
      </c>
      <c r="I10" s="379"/>
    </row>
    <row r="11" spans="1:9" ht="13.8" thickBot="1" x14ac:dyDescent="0.3">
      <c r="A11" s="18"/>
      <c r="B11" s="11"/>
      <c r="C11" s="12"/>
      <c r="D11" s="77"/>
      <c r="E11" s="332">
        <f>SUM(E12:E12)</f>
        <v>2266.3359999999998</v>
      </c>
      <c r="F11" s="332">
        <f>SUM(F12:F12)</f>
        <v>0</v>
      </c>
      <c r="G11" s="332">
        <f>SUM(G12:G12)</f>
        <v>0</v>
      </c>
      <c r="H11" s="345">
        <f>SUM(H12:H12)</f>
        <v>0</v>
      </c>
      <c r="I11" s="380"/>
    </row>
    <row r="12" spans="1:9" ht="33" customHeight="1" x14ac:dyDescent="0.25">
      <c r="A12" s="51">
        <v>1</v>
      </c>
      <c r="B12" s="11" t="s">
        <v>403</v>
      </c>
      <c r="C12" s="12"/>
      <c r="D12" s="77" t="s">
        <v>397</v>
      </c>
      <c r="E12" s="334">
        <v>2266.3359999999998</v>
      </c>
      <c r="F12" s="335"/>
      <c r="G12" s="335"/>
      <c r="H12" s="346"/>
      <c r="I12" s="376">
        <f>E12+G13</f>
        <v>2983.377</v>
      </c>
    </row>
    <row r="13" spans="1:9" s="72" customFormat="1" ht="26.4" customHeight="1" x14ac:dyDescent="0.25">
      <c r="A13" s="51">
        <v>2</v>
      </c>
      <c r="B13" s="11" t="s">
        <v>404</v>
      </c>
      <c r="C13" s="11"/>
      <c r="D13" s="77" t="s">
        <v>397</v>
      </c>
      <c r="E13" s="334"/>
      <c r="F13" s="336"/>
      <c r="G13" s="334">
        <v>717.04100000000005</v>
      </c>
      <c r="H13" s="347"/>
      <c r="I13" s="377"/>
    </row>
    <row r="14" spans="1:9" s="72" customFormat="1" ht="26.4" customHeight="1" x14ac:dyDescent="0.25">
      <c r="A14" s="338">
        <v>3</v>
      </c>
      <c r="B14" s="333" t="s">
        <v>408</v>
      </c>
      <c r="C14" s="333"/>
      <c r="D14" s="77" t="s">
        <v>397</v>
      </c>
      <c r="E14" s="334"/>
      <c r="F14" s="336"/>
      <c r="G14" s="334">
        <v>5548.1840000000002</v>
      </c>
      <c r="H14" s="348">
        <v>60</v>
      </c>
      <c r="I14" s="350">
        <f>SUM(G14:H14)</f>
        <v>5608.1840000000002</v>
      </c>
    </row>
    <row r="15" spans="1:9" s="344" customFormat="1" ht="13.8" thickBot="1" x14ac:dyDescent="0.3">
      <c r="A15" s="337">
        <v>4</v>
      </c>
      <c r="B15" s="339" t="s">
        <v>87</v>
      </c>
      <c r="C15" s="339"/>
      <c r="D15" s="340" t="s">
        <v>86</v>
      </c>
      <c r="E15" s="341">
        <f>E11+E13</f>
        <v>2266.3359999999998</v>
      </c>
      <c r="F15" s="342"/>
      <c r="G15" s="343">
        <f>G13+G14</f>
        <v>6265.2250000000004</v>
      </c>
      <c r="H15" s="349">
        <f>H11+H14</f>
        <v>60</v>
      </c>
      <c r="I15" s="351">
        <f>SUM(E15:H15)</f>
        <v>8591.5609999999997</v>
      </c>
    </row>
    <row r="17" s="38" customFormat="1" x14ac:dyDescent="0.25"/>
    <row r="18" s="38" customFormat="1" x14ac:dyDescent="0.25"/>
    <row r="19" s="38" customFormat="1" x14ac:dyDescent="0.25"/>
    <row r="20" s="38" customFormat="1" x14ac:dyDescent="0.25"/>
    <row r="21" s="38" customFormat="1" x14ac:dyDescent="0.25"/>
    <row r="22" s="38" customFormat="1" x14ac:dyDescent="0.25"/>
    <row r="23" s="38" customFormat="1" x14ac:dyDescent="0.25"/>
    <row r="24" s="38" customFormat="1" x14ac:dyDescent="0.25"/>
    <row r="25" s="38" customFormat="1" x14ac:dyDescent="0.25"/>
    <row r="26" s="38" customFormat="1" x14ac:dyDescent="0.25"/>
    <row r="27" s="38" customFormat="1" x14ac:dyDescent="0.25"/>
    <row r="28" s="38" customFormat="1" x14ac:dyDescent="0.25"/>
    <row r="29" s="38" customFormat="1" x14ac:dyDescent="0.25"/>
    <row r="30" s="38" customFormat="1" x14ac:dyDescent="0.25"/>
    <row r="31" s="38" customFormat="1" x14ac:dyDescent="0.25"/>
    <row r="32" s="38" customFormat="1" x14ac:dyDescent="0.25"/>
    <row r="33" s="38" customFormat="1" x14ac:dyDescent="0.25"/>
    <row r="34" s="38" customFormat="1" x14ac:dyDescent="0.25"/>
    <row r="35" s="38" customFormat="1" x14ac:dyDescent="0.25"/>
    <row r="36" s="38" customFormat="1" x14ac:dyDescent="0.25"/>
    <row r="37" s="38" customFormat="1" x14ac:dyDescent="0.25"/>
    <row r="38" s="38" customFormat="1" x14ac:dyDescent="0.25"/>
    <row r="39" s="38" customFormat="1" x14ac:dyDescent="0.25"/>
    <row r="40" s="38" customFormat="1" x14ac:dyDescent="0.25"/>
    <row r="41" s="38" customFormat="1" x14ac:dyDescent="0.25"/>
    <row r="42" s="38" customFormat="1" x14ac:dyDescent="0.25"/>
    <row r="43" s="38" customFormat="1" x14ac:dyDescent="0.25"/>
    <row r="44" s="38" customFormat="1" x14ac:dyDescent="0.25"/>
    <row r="45" s="38" customFormat="1" x14ac:dyDescent="0.25"/>
    <row r="46" s="38" customFormat="1" x14ac:dyDescent="0.25"/>
    <row r="47" s="38" customFormat="1" x14ac:dyDescent="0.25"/>
    <row r="48" s="38" customFormat="1" x14ac:dyDescent="0.25"/>
    <row r="49" s="38" customFormat="1" x14ac:dyDescent="0.25"/>
    <row r="50" s="38" customFormat="1" x14ac:dyDescent="0.25"/>
    <row r="51" s="38" customFormat="1" x14ac:dyDescent="0.25"/>
    <row r="52" s="38" customFormat="1" x14ac:dyDescent="0.25"/>
    <row r="53" s="38" customFormat="1" x14ac:dyDescent="0.25"/>
    <row r="54" s="38" customFormat="1" x14ac:dyDescent="0.25"/>
    <row r="55" s="38" customFormat="1" x14ac:dyDescent="0.25"/>
    <row r="56" s="38" customFormat="1" x14ac:dyDescent="0.25"/>
    <row r="57" s="38" customFormat="1" x14ac:dyDescent="0.25"/>
  </sheetData>
  <mergeCells count="7">
    <mergeCell ref="I12:I13"/>
    <mergeCell ref="I4:I11"/>
    <mergeCell ref="E4:H4"/>
    <mergeCell ref="A2:H2"/>
    <mergeCell ref="A4:A5"/>
    <mergeCell ref="B4:B5"/>
    <mergeCell ref="D4:D5"/>
  </mergeCells>
  <dataValidations count="1">
    <dataValidation type="decimal" allowBlank="1" showInputMessage="1" showErrorMessage="1" sqref="E12:F14 G14:H14 G12:H12 G13">
      <formula1>-10000000000000</formula1>
      <formula2>10000000000000</formula2>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topLeftCell="A10" workbookViewId="0">
      <selection activeCell="L26" sqref="L26"/>
    </sheetView>
  </sheetViews>
  <sheetFormatPr defaultRowHeight="13.2" x14ac:dyDescent="0.25"/>
  <cols>
    <col min="2" max="2" width="13.33203125" customWidth="1"/>
    <col min="3" max="3" width="14.33203125" customWidth="1"/>
    <col min="4" max="4" width="12.33203125" customWidth="1"/>
    <col min="5" max="5" width="15" hidden="1" customWidth="1"/>
    <col min="6" max="6" width="12.109375" customWidth="1"/>
    <col min="8" max="8" width="3.44140625" customWidth="1"/>
    <col min="10" max="10" width="13.33203125" customWidth="1"/>
    <col min="258" max="258" width="13.33203125" customWidth="1"/>
    <col min="259" max="259" width="12.5546875" customWidth="1"/>
    <col min="260" max="260" width="12.33203125" customWidth="1"/>
    <col min="261" max="261" width="0" hidden="1" customWidth="1"/>
    <col min="264" max="264" width="3.44140625" customWidth="1"/>
    <col min="266" max="266" width="13.33203125" customWidth="1"/>
    <col min="514" max="514" width="13.33203125" customWidth="1"/>
    <col min="515" max="515" width="12.5546875" customWidth="1"/>
    <col min="516" max="516" width="12.33203125" customWidth="1"/>
    <col min="517" max="517" width="0" hidden="1" customWidth="1"/>
    <col min="520" max="520" width="3.44140625" customWidth="1"/>
    <col min="522" max="522" width="13.33203125" customWidth="1"/>
    <col min="770" max="770" width="13.33203125" customWidth="1"/>
    <col min="771" max="771" width="12.5546875" customWidth="1"/>
    <col min="772" max="772" width="12.33203125" customWidth="1"/>
    <col min="773" max="773" width="0" hidden="1" customWidth="1"/>
    <col min="776" max="776" width="3.44140625" customWidth="1"/>
    <col min="778" max="778" width="13.33203125" customWidth="1"/>
    <col min="1026" max="1026" width="13.33203125" customWidth="1"/>
    <col min="1027" max="1027" width="12.5546875" customWidth="1"/>
    <col min="1028" max="1028" width="12.33203125" customWidth="1"/>
    <col min="1029" max="1029" width="0" hidden="1" customWidth="1"/>
    <col min="1032" max="1032" width="3.44140625" customWidth="1"/>
    <col min="1034" max="1034" width="13.33203125" customWidth="1"/>
    <col min="1282" max="1282" width="13.33203125" customWidth="1"/>
    <col min="1283" max="1283" width="12.5546875" customWidth="1"/>
    <col min="1284" max="1284" width="12.33203125" customWidth="1"/>
    <col min="1285" max="1285" width="0" hidden="1" customWidth="1"/>
    <col min="1288" max="1288" width="3.44140625" customWidth="1"/>
    <col min="1290" max="1290" width="13.33203125" customWidth="1"/>
    <col min="1538" max="1538" width="13.33203125" customWidth="1"/>
    <col min="1539" max="1539" width="12.5546875" customWidth="1"/>
    <col min="1540" max="1540" width="12.33203125" customWidth="1"/>
    <col min="1541" max="1541" width="0" hidden="1" customWidth="1"/>
    <col min="1544" max="1544" width="3.44140625" customWidth="1"/>
    <col min="1546" max="1546" width="13.33203125" customWidth="1"/>
    <col min="1794" max="1794" width="13.33203125" customWidth="1"/>
    <col min="1795" max="1795" width="12.5546875" customWidth="1"/>
    <col min="1796" max="1796" width="12.33203125" customWidth="1"/>
    <col min="1797" max="1797" width="0" hidden="1" customWidth="1"/>
    <col min="1800" max="1800" width="3.44140625" customWidth="1"/>
    <col min="1802" max="1802" width="13.33203125" customWidth="1"/>
    <col min="2050" max="2050" width="13.33203125" customWidth="1"/>
    <col min="2051" max="2051" width="12.5546875" customWidth="1"/>
    <col min="2052" max="2052" width="12.33203125" customWidth="1"/>
    <col min="2053" max="2053" width="0" hidden="1" customWidth="1"/>
    <col min="2056" max="2056" width="3.44140625" customWidth="1"/>
    <col min="2058" max="2058" width="13.33203125" customWidth="1"/>
    <col min="2306" max="2306" width="13.33203125" customWidth="1"/>
    <col min="2307" max="2307" width="12.5546875" customWidth="1"/>
    <col min="2308" max="2308" width="12.33203125" customWidth="1"/>
    <col min="2309" max="2309" width="0" hidden="1" customWidth="1"/>
    <col min="2312" max="2312" width="3.44140625" customWidth="1"/>
    <col min="2314" max="2314" width="13.33203125" customWidth="1"/>
    <col min="2562" max="2562" width="13.33203125" customWidth="1"/>
    <col min="2563" max="2563" width="12.5546875" customWidth="1"/>
    <col min="2564" max="2564" width="12.33203125" customWidth="1"/>
    <col min="2565" max="2565" width="0" hidden="1" customWidth="1"/>
    <col min="2568" max="2568" width="3.44140625" customWidth="1"/>
    <col min="2570" max="2570" width="13.33203125" customWidth="1"/>
    <col min="2818" max="2818" width="13.33203125" customWidth="1"/>
    <col min="2819" max="2819" width="12.5546875" customWidth="1"/>
    <col min="2820" max="2820" width="12.33203125" customWidth="1"/>
    <col min="2821" max="2821" width="0" hidden="1" customWidth="1"/>
    <col min="2824" max="2824" width="3.44140625" customWidth="1"/>
    <col min="2826" max="2826" width="13.33203125" customWidth="1"/>
    <col min="3074" max="3074" width="13.33203125" customWidth="1"/>
    <col min="3075" max="3075" width="12.5546875" customWidth="1"/>
    <col min="3076" max="3076" width="12.33203125" customWidth="1"/>
    <col min="3077" max="3077" width="0" hidden="1" customWidth="1"/>
    <col min="3080" max="3080" width="3.44140625" customWidth="1"/>
    <col min="3082" max="3082" width="13.33203125" customWidth="1"/>
    <col min="3330" max="3330" width="13.33203125" customWidth="1"/>
    <col min="3331" max="3331" width="12.5546875" customWidth="1"/>
    <col min="3332" max="3332" width="12.33203125" customWidth="1"/>
    <col min="3333" max="3333" width="0" hidden="1" customWidth="1"/>
    <col min="3336" max="3336" width="3.44140625" customWidth="1"/>
    <col min="3338" max="3338" width="13.33203125" customWidth="1"/>
    <col min="3586" max="3586" width="13.33203125" customWidth="1"/>
    <col min="3587" max="3587" width="12.5546875" customWidth="1"/>
    <col min="3588" max="3588" width="12.33203125" customWidth="1"/>
    <col min="3589" max="3589" width="0" hidden="1" customWidth="1"/>
    <col min="3592" max="3592" width="3.44140625" customWidth="1"/>
    <col min="3594" max="3594" width="13.33203125" customWidth="1"/>
    <col min="3842" max="3842" width="13.33203125" customWidth="1"/>
    <col min="3843" max="3843" width="12.5546875" customWidth="1"/>
    <col min="3844" max="3844" width="12.33203125" customWidth="1"/>
    <col min="3845" max="3845" width="0" hidden="1" customWidth="1"/>
    <col min="3848" max="3848" width="3.44140625" customWidth="1"/>
    <col min="3850" max="3850" width="13.33203125" customWidth="1"/>
    <col min="4098" max="4098" width="13.33203125" customWidth="1"/>
    <col min="4099" max="4099" width="12.5546875" customWidth="1"/>
    <col min="4100" max="4100" width="12.33203125" customWidth="1"/>
    <col min="4101" max="4101" width="0" hidden="1" customWidth="1"/>
    <col min="4104" max="4104" width="3.44140625" customWidth="1"/>
    <col min="4106" max="4106" width="13.33203125" customWidth="1"/>
    <col min="4354" max="4354" width="13.33203125" customWidth="1"/>
    <col min="4355" max="4355" width="12.5546875" customWidth="1"/>
    <col min="4356" max="4356" width="12.33203125" customWidth="1"/>
    <col min="4357" max="4357" width="0" hidden="1" customWidth="1"/>
    <col min="4360" max="4360" width="3.44140625" customWidth="1"/>
    <col min="4362" max="4362" width="13.33203125" customWidth="1"/>
    <col min="4610" max="4610" width="13.33203125" customWidth="1"/>
    <col min="4611" max="4611" width="12.5546875" customWidth="1"/>
    <col min="4612" max="4612" width="12.33203125" customWidth="1"/>
    <col min="4613" max="4613" width="0" hidden="1" customWidth="1"/>
    <col min="4616" max="4616" width="3.44140625" customWidth="1"/>
    <col min="4618" max="4618" width="13.33203125" customWidth="1"/>
    <col min="4866" max="4866" width="13.33203125" customWidth="1"/>
    <col min="4867" max="4867" width="12.5546875" customWidth="1"/>
    <col min="4868" max="4868" width="12.33203125" customWidth="1"/>
    <col min="4869" max="4869" width="0" hidden="1" customWidth="1"/>
    <col min="4872" max="4872" width="3.44140625" customWidth="1"/>
    <col min="4874" max="4874" width="13.33203125" customWidth="1"/>
    <col min="5122" max="5122" width="13.33203125" customWidth="1"/>
    <col min="5123" max="5123" width="12.5546875" customWidth="1"/>
    <col min="5124" max="5124" width="12.33203125" customWidth="1"/>
    <col min="5125" max="5125" width="0" hidden="1" customWidth="1"/>
    <col min="5128" max="5128" width="3.44140625" customWidth="1"/>
    <col min="5130" max="5130" width="13.33203125" customWidth="1"/>
    <col min="5378" max="5378" width="13.33203125" customWidth="1"/>
    <col min="5379" max="5379" width="12.5546875" customWidth="1"/>
    <col min="5380" max="5380" width="12.33203125" customWidth="1"/>
    <col min="5381" max="5381" width="0" hidden="1" customWidth="1"/>
    <col min="5384" max="5384" width="3.44140625" customWidth="1"/>
    <col min="5386" max="5386" width="13.33203125" customWidth="1"/>
    <col min="5634" max="5634" width="13.33203125" customWidth="1"/>
    <col min="5635" max="5635" width="12.5546875" customWidth="1"/>
    <col min="5636" max="5636" width="12.33203125" customWidth="1"/>
    <col min="5637" max="5637" width="0" hidden="1" customWidth="1"/>
    <col min="5640" max="5640" width="3.44140625" customWidth="1"/>
    <col min="5642" max="5642" width="13.33203125" customWidth="1"/>
    <col min="5890" max="5890" width="13.33203125" customWidth="1"/>
    <col min="5891" max="5891" width="12.5546875" customWidth="1"/>
    <col min="5892" max="5892" width="12.33203125" customWidth="1"/>
    <col min="5893" max="5893" width="0" hidden="1" customWidth="1"/>
    <col min="5896" max="5896" width="3.44140625" customWidth="1"/>
    <col min="5898" max="5898" width="13.33203125" customWidth="1"/>
    <col min="6146" max="6146" width="13.33203125" customWidth="1"/>
    <col min="6147" max="6147" width="12.5546875" customWidth="1"/>
    <col min="6148" max="6148" width="12.33203125" customWidth="1"/>
    <col min="6149" max="6149" width="0" hidden="1" customWidth="1"/>
    <col min="6152" max="6152" width="3.44140625" customWidth="1"/>
    <col min="6154" max="6154" width="13.33203125" customWidth="1"/>
    <col min="6402" max="6402" width="13.33203125" customWidth="1"/>
    <col min="6403" max="6403" width="12.5546875" customWidth="1"/>
    <col min="6404" max="6404" width="12.33203125" customWidth="1"/>
    <col min="6405" max="6405" width="0" hidden="1" customWidth="1"/>
    <col min="6408" max="6408" width="3.44140625" customWidth="1"/>
    <col min="6410" max="6410" width="13.33203125" customWidth="1"/>
    <col min="6658" max="6658" width="13.33203125" customWidth="1"/>
    <col min="6659" max="6659" width="12.5546875" customWidth="1"/>
    <col min="6660" max="6660" width="12.33203125" customWidth="1"/>
    <col min="6661" max="6661" width="0" hidden="1" customWidth="1"/>
    <col min="6664" max="6664" width="3.44140625" customWidth="1"/>
    <col min="6666" max="6666" width="13.33203125" customWidth="1"/>
    <col min="6914" max="6914" width="13.33203125" customWidth="1"/>
    <col min="6915" max="6915" width="12.5546875" customWidth="1"/>
    <col min="6916" max="6916" width="12.33203125" customWidth="1"/>
    <col min="6917" max="6917" width="0" hidden="1" customWidth="1"/>
    <col min="6920" max="6920" width="3.44140625" customWidth="1"/>
    <col min="6922" max="6922" width="13.33203125" customWidth="1"/>
    <col min="7170" max="7170" width="13.33203125" customWidth="1"/>
    <col min="7171" max="7171" width="12.5546875" customWidth="1"/>
    <col min="7172" max="7172" width="12.33203125" customWidth="1"/>
    <col min="7173" max="7173" width="0" hidden="1" customWidth="1"/>
    <col min="7176" max="7176" width="3.44140625" customWidth="1"/>
    <col min="7178" max="7178" width="13.33203125" customWidth="1"/>
    <col min="7426" max="7426" width="13.33203125" customWidth="1"/>
    <col min="7427" max="7427" width="12.5546875" customWidth="1"/>
    <col min="7428" max="7428" width="12.33203125" customWidth="1"/>
    <col min="7429" max="7429" width="0" hidden="1" customWidth="1"/>
    <col min="7432" max="7432" width="3.44140625" customWidth="1"/>
    <col min="7434" max="7434" width="13.33203125" customWidth="1"/>
    <col min="7682" max="7682" width="13.33203125" customWidth="1"/>
    <col min="7683" max="7683" width="12.5546875" customWidth="1"/>
    <col min="7684" max="7684" width="12.33203125" customWidth="1"/>
    <col min="7685" max="7685" width="0" hidden="1" customWidth="1"/>
    <col min="7688" max="7688" width="3.44140625" customWidth="1"/>
    <col min="7690" max="7690" width="13.33203125" customWidth="1"/>
    <col min="7938" max="7938" width="13.33203125" customWidth="1"/>
    <col min="7939" max="7939" width="12.5546875" customWidth="1"/>
    <col min="7940" max="7940" width="12.33203125" customWidth="1"/>
    <col min="7941" max="7941" width="0" hidden="1" customWidth="1"/>
    <col min="7944" max="7944" width="3.44140625" customWidth="1"/>
    <col min="7946" max="7946" width="13.33203125" customWidth="1"/>
    <col min="8194" max="8194" width="13.33203125" customWidth="1"/>
    <col min="8195" max="8195" width="12.5546875" customWidth="1"/>
    <col min="8196" max="8196" width="12.33203125" customWidth="1"/>
    <col min="8197" max="8197" width="0" hidden="1" customWidth="1"/>
    <col min="8200" max="8200" width="3.44140625" customWidth="1"/>
    <col min="8202" max="8202" width="13.33203125" customWidth="1"/>
    <col min="8450" max="8450" width="13.33203125" customWidth="1"/>
    <col min="8451" max="8451" width="12.5546875" customWidth="1"/>
    <col min="8452" max="8452" width="12.33203125" customWidth="1"/>
    <col min="8453" max="8453" width="0" hidden="1" customWidth="1"/>
    <col min="8456" max="8456" width="3.44140625" customWidth="1"/>
    <col min="8458" max="8458" width="13.33203125" customWidth="1"/>
    <col min="8706" max="8706" width="13.33203125" customWidth="1"/>
    <col min="8707" max="8707" width="12.5546875" customWidth="1"/>
    <col min="8708" max="8708" width="12.33203125" customWidth="1"/>
    <col min="8709" max="8709" width="0" hidden="1" customWidth="1"/>
    <col min="8712" max="8712" width="3.44140625" customWidth="1"/>
    <col min="8714" max="8714" width="13.33203125" customWidth="1"/>
    <col min="8962" max="8962" width="13.33203125" customWidth="1"/>
    <col min="8963" max="8963" width="12.5546875" customWidth="1"/>
    <col min="8964" max="8964" width="12.33203125" customWidth="1"/>
    <col min="8965" max="8965" width="0" hidden="1" customWidth="1"/>
    <col min="8968" max="8968" width="3.44140625" customWidth="1"/>
    <col min="8970" max="8970" width="13.33203125" customWidth="1"/>
    <col min="9218" max="9218" width="13.33203125" customWidth="1"/>
    <col min="9219" max="9219" width="12.5546875" customWidth="1"/>
    <col min="9220" max="9220" width="12.33203125" customWidth="1"/>
    <col min="9221" max="9221" width="0" hidden="1" customWidth="1"/>
    <col min="9224" max="9224" width="3.44140625" customWidth="1"/>
    <col min="9226" max="9226" width="13.33203125" customWidth="1"/>
    <col min="9474" max="9474" width="13.33203125" customWidth="1"/>
    <col min="9475" max="9475" width="12.5546875" customWidth="1"/>
    <col min="9476" max="9476" width="12.33203125" customWidth="1"/>
    <col min="9477" max="9477" width="0" hidden="1" customWidth="1"/>
    <col min="9480" max="9480" width="3.44140625" customWidth="1"/>
    <col min="9482" max="9482" width="13.33203125" customWidth="1"/>
    <col min="9730" max="9730" width="13.33203125" customWidth="1"/>
    <col min="9731" max="9731" width="12.5546875" customWidth="1"/>
    <col min="9732" max="9732" width="12.33203125" customWidth="1"/>
    <col min="9733" max="9733" width="0" hidden="1" customWidth="1"/>
    <col min="9736" max="9736" width="3.44140625" customWidth="1"/>
    <col min="9738" max="9738" width="13.33203125" customWidth="1"/>
    <col min="9986" max="9986" width="13.33203125" customWidth="1"/>
    <col min="9987" max="9987" width="12.5546875" customWidth="1"/>
    <col min="9988" max="9988" width="12.33203125" customWidth="1"/>
    <col min="9989" max="9989" width="0" hidden="1" customWidth="1"/>
    <col min="9992" max="9992" width="3.44140625" customWidth="1"/>
    <col min="9994" max="9994" width="13.33203125" customWidth="1"/>
    <col min="10242" max="10242" width="13.33203125" customWidth="1"/>
    <col min="10243" max="10243" width="12.5546875" customWidth="1"/>
    <col min="10244" max="10244" width="12.33203125" customWidth="1"/>
    <col min="10245" max="10245" width="0" hidden="1" customWidth="1"/>
    <col min="10248" max="10248" width="3.44140625" customWidth="1"/>
    <col min="10250" max="10250" width="13.33203125" customWidth="1"/>
    <col min="10498" max="10498" width="13.33203125" customWidth="1"/>
    <col min="10499" max="10499" width="12.5546875" customWidth="1"/>
    <col min="10500" max="10500" width="12.33203125" customWidth="1"/>
    <col min="10501" max="10501" width="0" hidden="1" customWidth="1"/>
    <col min="10504" max="10504" width="3.44140625" customWidth="1"/>
    <col min="10506" max="10506" width="13.33203125" customWidth="1"/>
    <col min="10754" max="10754" width="13.33203125" customWidth="1"/>
    <col min="10755" max="10755" width="12.5546875" customWidth="1"/>
    <col min="10756" max="10756" width="12.33203125" customWidth="1"/>
    <col min="10757" max="10757" width="0" hidden="1" customWidth="1"/>
    <col min="10760" max="10760" width="3.44140625" customWidth="1"/>
    <col min="10762" max="10762" width="13.33203125" customWidth="1"/>
    <col min="11010" max="11010" width="13.33203125" customWidth="1"/>
    <col min="11011" max="11011" width="12.5546875" customWidth="1"/>
    <col min="11012" max="11012" width="12.33203125" customWidth="1"/>
    <col min="11013" max="11013" width="0" hidden="1" customWidth="1"/>
    <col min="11016" max="11016" width="3.44140625" customWidth="1"/>
    <col min="11018" max="11018" width="13.33203125" customWidth="1"/>
    <col min="11266" max="11266" width="13.33203125" customWidth="1"/>
    <col min="11267" max="11267" width="12.5546875" customWidth="1"/>
    <col min="11268" max="11268" width="12.33203125" customWidth="1"/>
    <col min="11269" max="11269" width="0" hidden="1" customWidth="1"/>
    <col min="11272" max="11272" width="3.44140625" customWidth="1"/>
    <col min="11274" max="11274" width="13.33203125" customWidth="1"/>
    <col min="11522" max="11522" width="13.33203125" customWidth="1"/>
    <col min="11523" max="11523" width="12.5546875" customWidth="1"/>
    <col min="11524" max="11524" width="12.33203125" customWidth="1"/>
    <col min="11525" max="11525" width="0" hidden="1" customWidth="1"/>
    <col min="11528" max="11528" width="3.44140625" customWidth="1"/>
    <col min="11530" max="11530" width="13.33203125" customWidth="1"/>
    <col min="11778" max="11778" width="13.33203125" customWidth="1"/>
    <col min="11779" max="11779" width="12.5546875" customWidth="1"/>
    <col min="11780" max="11780" width="12.33203125" customWidth="1"/>
    <col min="11781" max="11781" width="0" hidden="1" customWidth="1"/>
    <col min="11784" max="11784" width="3.44140625" customWidth="1"/>
    <col min="11786" max="11786" width="13.33203125" customWidth="1"/>
    <col min="12034" max="12034" width="13.33203125" customWidth="1"/>
    <col min="12035" max="12035" width="12.5546875" customWidth="1"/>
    <col min="12036" max="12036" width="12.33203125" customWidth="1"/>
    <col min="12037" max="12037" width="0" hidden="1" customWidth="1"/>
    <col min="12040" max="12040" width="3.44140625" customWidth="1"/>
    <col min="12042" max="12042" width="13.33203125" customWidth="1"/>
    <col min="12290" max="12290" width="13.33203125" customWidth="1"/>
    <col min="12291" max="12291" width="12.5546875" customWidth="1"/>
    <col min="12292" max="12292" width="12.33203125" customWidth="1"/>
    <col min="12293" max="12293" width="0" hidden="1" customWidth="1"/>
    <col min="12296" max="12296" width="3.44140625" customWidth="1"/>
    <col min="12298" max="12298" width="13.33203125" customWidth="1"/>
    <col min="12546" max="12546" width="13.33203125" customWidth="1"/>
    <col min="12547" max="12547" width="12.5546875" customWidth="1"/>
    <col min="12548" max="12548" width="12.33203125" customWidth="1"/>
    <col min="12549" max="12549" width="0" hidden="1" customWidth="1"/>
    <col min="12552" max="12552" width="3.44140625" customWidth="1"/>
    <col min="12554" max="12554" width="13.33203125" customWidth="1"/>
    <col min="12802" max="12802" width="13.33203125" customWidth="1"/>
    <col min="12803" max="12803" width="12.5546875" customWidth="1"/>
    <col min="12804" max="12804" width="12.33203125" customWidth="1"/>
    <col min="12805" max="12805" width="0" hidden="1" customWidth="1"/>
    <col min="12808" max="12808" width="3.44140625" customWidth="1"/>
    <col min="12810" max="12810" width="13.33203125" customWidth="1"/>
    <col min="13058" max="13058" width="13.33203125" customWidth="1"/>
    <col min="13059" max="13059" width="12.5546875" customWidth="1"/>
    <col min="13060" max="13060" width="12.33203125" customWidth="1"/>
    <col min="13061" max="13061" width="0" hidden="1" customWidth="1"/>
    <col min="13064" max="13064" width="3.44140625" customWidth="1"/>
    <col min="13066" max="13066" width="13.33203125" customWidth="1"/>
    <col min="13314" max="13314" width="13.33203125" customWidth="1"/>
    <col min="13315" max="13315" width="12.5546875" customWidth="1"/>
    <col min="13316" max="13316" width="12.33203125" customWidth="1"/>
    <col min="13317" max="13317" width="0" hidden="1" customWidth="1"/>
    <col min="13320" max="13320" width="3.44140625" customWidth="1"/>
    <col min="13322" max="13322" width="13.33203125" customWidth="1"/>
    <col min="13570" max="13570" width="13.33203125" customWidth="1"/>
    <col min="13571" max="13571" width="12.5546875" customWidth="1"/>
    <col min="13572" max="13572" width="12.33203125" customWidth="1"/>
    <col min="13573" max="13573" width="0" hidden="1" customWidth="1"/>
    <col min="13576" max="13576" width="3.44140625" customWidth="1"/>
    <col min="13578" max="13578" width="13.33203125" customWidth="1"/>
    <col min="13826" max="13826" width="13.33203125" customWidth="1"/>
    <col min="13827" max="13827" width="12.5546875" customWidth="1"/>
    <col min="13828" max="13828" width="12.33203125" customWidth="1"/>
    <col min="13829" max="13829" width="0" hidden="1" customWidth="1"/>
    <col min="13832" max="13832" width="3.44140625" customWidth="1"/>
    <col min="13834" max="13834" width="13.33203125" customWidth="1"/>
    <col min="14082" max="14082" width="13.33203125" customWidth="1"/>
    <col min="14083" max="14083" width="12.5546875" customWidth="1"/>
    <col min="14084" max="14084" width="12.33203125" customWidth="1"/>
    <col min="14085" max="14085" width="0" hidden="1" customWidth="1"/>
    <col min="14088" max="14088" width="3.44140625" customWidth="1"/>
    <col min="14090" max="14090" width="13.33203125" customWidth="1"/>
    <col min="14338" max="14338" width="13.33203125" customWidth="1"/>
    <col min="14339" max="14339" width="12.5546875" customWidth="1"/>
    <col min="14340" max="14340" width="12.33203125" customWidth="1"/>
    <col min="14341" max="14341" width="0" hidden="1" customWidth="1"/>
    <col min="14344" max="14344" width="3.44140625" customWidth="1"/>
    <col min="14346" max="14346" width="13.33203125" customWidth="1"/>
    <col min="14594" max="14594" width="13.33203125" customWidth="1"/>
    <col min="14595" max="14595" width="12.5546875" customWidth="1"/>
    <col min="14596" max="14596" width="12.33203125" customWidth="1"/>
    <col min="14597" max="14597" width="0" hidden="1" customWidth="1"/>
    <col min="14600" max="14600" width="3.44140625" customWidth="1"/>
    <col min="14602" max="14602" width="13.33203125" customWidth="1"/>
    <col min="14850" max="14850" width="13.33203125" customWidth="1"/>
    <col min="14851" max="14851" width="12.5546875" customWidth="1"/>
    <col min="14852" max="14852" width="12.33203125" customWidth="1"/>
    <col min="14853" max="14853" width="0" hidden="1" customWidth="1"/>
    <col min="14856" max="14856" width="3.44140625" customWidth="1"/>
    <col min="14858" max="14858" width="13.33203125" customWidth="1"/>
    <col min="15106" max="15106" width="13.33203125" customWidth="1"/>
    <col min="15107" max="15107" width="12.5546875" customWidth="1"/>
    <col min="15108" max="15108" width="12.33203125" customWidth="1"/>
    <col min="15109" max="15109" width="0" hidden="1" customWidth="1"/>
    <col min="15112" max="15112" width="3.44140625" customWidth="1"/>
    <col min="15114" max="15114" width="13.33203125" customWidth="1"/>
    <col min="15362" max="15362" width="13.33203125" customWidth="1"/>
    <col min="15363" max="15363" width="12.5546875" customWidth="1"/>
    <col min="15364" max="15364" width="12.33203125" customWidth="1"/>
    <col min="15365" max="15365" width="0" hidden="1" customWidth="1"/>
    <col min="15368" max="15368" width="3.44140625" customWidth="1"/>
    <col min="15370" max="15370" width="13.33203125" customWidth="1"/>
    <col min="15618" max="15618" width="13.33203125" customWidth="1"/>
    <col min="15619" max="15619" width="12.5546875" customWidth="1"/>
    <col min="15620" max="15620" width="12.33203125" customWidth="1"/>
    <col min="15621" max="15621" width="0" hidden="1" customWidth="1"/>
    <col min="15624" max="15624" width="3.44140625" customWidth="1"/>
    <col min="15626" max="15626" width="13.33203125" customWidth="1"/>
    <col min="15874" max="15874" width="13.33203125" customWidth="1"/>
    <col min="15875" max="15875" width="12.5546875" customWidth="1"/>
    <col min="15876" max="15876" width="12.33203125" customWidth="1"/>
    <col min="15877" max="15877" width="0" hidden="1" customWidth="1"/>
    <col min="15880" max="15880" width="3.44140625" customWidth="1"/>
    <col min="15882" max="15882" width="13.33203125" customWidth="1"/>
    <col min="16130" max="16130" width="13.33203125" customWidth="1"/>
    <col min="16131" max="16131" width="12.5546875" customWidth="1"/>
    <col min="16132" max="16132" width="12.33203125" customWidth="1"/>
    <col min="16133" max="16133" width="0" hidden="1" customWidth="1"/>
    <col min="16136" max="16136" width="3.44140625" customWidth="1"/>
    <col min="16138" max="16138" width="13.33203125" customWidth="1"/>
  </cols>
  <sheetData>
    <row r="1" spans="1:8" ht="15.6" x14ac:dyDescent="0.3">
      <c r="A1" s="72"/>
      <c r="B1" s="191" t="s">
        <v>378</v>
      </c>
      <c r="C1" s="191"/>
      <c r="D1" s="72"/>
      <c r="E1" s="72"/>
      <c r="F1" s="72"/>
      <c r="G1" s="72"/>
      <c r="H1" s="72"/>
    </row>
    <row r="2" spans="1:8" ht="15.6" x14ac:dyDescent="0.3">
      <c r="A2" s="72"/>
      <c r="B2" s="191" t="s">
        <v>412</v>
      </c>
      <c r="C2" s="191"/>
      <c r="D2" s="72"/>
      <c r="E2" s="72"/>
      <c r="F2" s="72"/>
      <c r="G2" s="72"/>
      <c r="H2" s="72"/>
    </row>
    <row r="3" spans="1:8" ht="15.6" x14ac:dyDescent="0.3">
      <c r="A3" s="72"/>
      <c r="B3" s="191"/>
      <c r="C3" s="191"/>
      <c r="D3" s="72"/>
      <c r="E3" s="72"/>
      <c r="F3" s="72"/>
      <c r="G3" s="72"/>
      <c r="H3" s="72"/>
    </row>
    <row r="4" spans="1:8" ht="15.6" x14ac:dyDescent="0.3">
      <c r="A4" s="72"/>
      <c r="B4" s="191"/>
      <c r="C4" s="191"/>
      <c r="D4" s="72"/>
      <c r="E4" s="72"/>
      <c r="F4" s="72"/>
      <c r="G4" s="72"/>
      <c r="H4" s="72"/>
    </row>
    <row r="5" spans="1:8" ht="22.2" customHeight="1" thickBot="1" x14ac:dyDescent="0.3">
      <c r="A5" s="72"/>
      <c r="B5" s="72"/>
      <c r="C5" s="72"/>
      <c r="D5" s="72"/>
      <c r="E5" s="72"/>
      <c r="F5" s="72"/>
      <c r="G5" s="72"/>
      <c r="H5" s="72"/>
    </row>
    <row r="6" spans="1:8" s="258" customFormat="1" ht="22.2" customHeight="1" x14ac:dyDescent="0.2">
      <c r="A6" s="286"/>
      <c r="B6" s="287" t="s">
        <v>207</v>
      </c>
      <c r="C6" s="388" t="s">
        <v>263</v>
      </c>
      <c r="D6" s="288" t="s">
        <v>208</v>
      </c>
      <c r="E6" s="289"/>
      <c r="F6" s="290"/>
    </row>
    <row r="7" spans="1:8" ht="22.2" customHeight="1" thickBot="1" x14ac:dyDescent="0.3">
      <c r="A7" s="291"/>
      <c r="B7" s="292"/>
      <c r="C7" s="389"/>
      <c r="D7" s="293"/>
      <c r="E7" s="294" t="s">
        <v>44</v>
      </c>
      <c r="F7" s="295" t="s">
        <v>209</v>
      </c>
      <c r="G7" s="72"/>
      <c r="H7" s="72"/>
    </row>
    <row r="8" spans="1:8" x14ac:dyDescent="0.25">
      <c r="A8" s="203"/>
      <c r="B8" s="280">
        <f>C8+D8</f>
        <v>534.49299999999994</v>
      </c>
      <c r="C8" s="281">
        <v>271.01499999999999</v>
      </c>
      <c r="D8" s="282">
        <v>263.47800000000001</v>
      </c>
      <c r="E8" s="283">
        <f t="shared" ref="E8:E31" si="0">SUM(C8:D8)</f>
        <v>534.49299999999994</v>
      </c>
      <c r="F8" s="284">
        <v>2341.19</v>
      </c>
      <c r="G8" s="72"/>
      <c r="H8" s="72"/>
    </row>
    <row r="9" spans="1:8" ht="13.8" thickBot="1" x14ac:dyDescent="0.3">
      <c r="A9" s="197" t="s">
        <v>210</v>
      </c>
      <c r="B9" s="259">
        <f>B8*F8</f>
        <v>1251349.6666699999</v>
      </c>
      <c r="C9" s="199">
        <f>C8*F8</f>
        <v>634497.60785000003</v>
      </c>
      <c r="D9" s="199">
        <f>D8*F8</f>
        <v>616852.05882000003</v>
      </c>
      <c r="E9" s="200">
        <f t="shared" si="0"/>
        <v>1251349.6666700002</v>
      </c>
      <c r="F9" s="260"/>
      <c r="G9" s="72"/>
      <c r="H9" s="72"/>
    </row>
    <row r="10" spans="1:8" x14ac:dyDescent="0.25">
      <c r="A10" s="192"/>
      <c r="B10" s="193">
        <f>C10+D10</f>
        <v>796.45600000000002</v>
      </c>
      <c r="C10" s="194">
        <v>243.59299999999999</v>
      </c>
      <c r="D10" s="194">
        <v>552.86300000000006</v>
      </c>
      <c r="E10" s="195">
        <f t="shared" si="0"/>
        <v>796.45600000000002</v>
      </c>
      <c r="F10" s="196">
        <v>2512.89</v>
      </c>
      <c r="G10" s="72"/>
      <c r="H10" s="72"/>
    </row>
    <row r="11" spans="1:8" ht="13.8" thickBot="1" x14ac:dyDescent="0.3">
      <c r="A11" s="197" t="s">
        <v>211</v>
      </c>
      <c r="B11" s="202">
        <f>B10*F10</f>
        <v>2001406.3178399999</v>
      </c>
      <c r="C11" s="199">
        <f>C10*F10</f>
        <v>612122.41376999998</v>
      </c>
      <c r="D11" s="199">
        <f>D10*F10</f>
        <v>1389283.9040700002</v>
      </c>
      <c r="E11" s="200">
        <f t="shared" si="0"/>
        <v>2001406.3178400001</v>
      </c>
      <c r="F11" s="201"/>
      <c r="G11" s="72"/>
      <c r="H11" s="72"/>
    </row>
    <row r="12" spans="1:8" x14ac:dyDescent="0.25">
      <c r="A12" s="192"/>
      <c r="B12" s="193">
        <f>C12+D12</f>
        <v>903.86799999999994</v>
      </c>
      <c r="C12" s="194">
        <v>256.12200000000001</v>
      </c>
      <c r="D12" s="194">
        <v>647.74599999999998</v>
      </c>
      <c r="E12" s="195">
        <f t="shared" si="0"/>
        <v>903.86799999999994</v>
      </c>
      <c r="F12" s="196">
        <v>2468.96</v>
      </c>
      <c r="G12" s="72"/>
      <c r="H12" s="72"/>
    </row>
    <row r="13" spans="1:8" ht="13.8" thickBot="1" x14ac:dyDescent="0.3">
      <c r="A13" s="197" t="s">
        <v>46</v>
      </c>
      <c r="B13" s="198">
        <f>B12*F12</f>
        <v>2231613.9372799997</v>
      </c>
      <c r="C13" s="199">
        <f>C12*F12</f>
        <v>632354.9731200001</v>
      </c>
      <c r="D13" s="199">
        <f>D12*F12</f>
        <v>1599258.96416</v>
      </c>
      <c r="E13" s="200">
        <f t="shared" si="0"/>
        <v>2231613.9372800002</v>
      </c>
      <c r="F13" s="201"/>
      <c r="G13" s="72"/>
      <c r="H13" s="72"/>
    </row>
    <row r="14" spans="1:8" x14ac:dyDescent="0.25">
      <c r="A14" s="192"/>
      <c r="B14" s="193">
        <f>C14+D14</f>
        <v>662.95900000000006</v>
      </c>
      <c r="C14" s="194">
        <v>243.66300000000001</v>
      </c>
      <c r="D14" s="194">
        <v>419.29599999999999</v>
      </c>
      <c r="E14" s="195">
        <f t="shared" si="0"/>
        <v>662.95900000000006</v>
      </c>
      <c r="F14" s="196">
        <v>2522.08</v>
      </c>
      <c r="G14" s="72"/>
      <c r="H14" s="72"/>
    </row>
    <row r="15" spans="1:8" ht="13.8" thickBot="1" x14ac:dyDescent="0.3">
      <c r="A15" s="197" t="s">
        <v>212</v>
      </c>
      <c r="B15" s="202">
        <f>B14*F14</f>
        <v>1672035.6347200002</v>
      </c>
      <c r="C15" s="199">
        <f>C14*F14</f>
        <v>614537.57903999998</v>
      </c>
      <c r="D15" s="199">
        <f>D14*F14</f>
        <v>1057498.05568</v>
      </c>
      <c r="E15" s="200">
        <f t="shared" si="0"/>
        <v>1672035.63472</v>
      </c>
      <c r="F15" s="201"/>
      <c r="G15" s="72"/>
      <c r="H15" s="72"/>
    </row>
    <row r="16" spans="1:8" x14ac:dyDescent="0.25">
      <c r="A16" s="192"/>
      <c r="B16" s="193">
        <f>C16+D16</f>
        <v>714.63400000000001</v>
      </c>
      <c r="C16" s="194">
        <v>253.524</v>
      </c>
      <c r="D16" s="194">
        <v>461.11</v>
      </c>
      <c r="E16" s="195">
        <f t="shared" si="0"/>
        <v>714.63400000000001</v>
      </c>
      <c r="F16" s="196">
        <v>2503.1</v>
      </c>
      <c r="G16" s="72"/>
      <c r="H16" s="72"/>
    </row>
    <row r="17" spans="1:8" ht="13.8" thickBot="1" x14ac:dyDescent="0.3">
      <c r="A17" s="197" t="s">
        <v>47</v>
      </c>
      <c r="B17" s="198">
        <f>B16*F16</f>
        <v>1788800.3654</v>
      </c>
      <c r="C17" s="199">
        <f>C16*F16</f>
        <v>634595.92440000002</v>
      </c>
      <c r="D17" s="199">
        <f>D16*F16</f>
        <v>1154204.4410000001</v>
      </c>
      <c r="E17" s="200">
        <f t="shared" si="0"/>
        <v>1788800.3654</v>
      </c>
      <c r="F17" s="201"/>
      <c r="G17" s="72"/>
      <c r="H17" s="72"/>
    </row>
    <row r="18" spans="1:8" x14ac:dyDescent="0.25">
      <c r="A18" s="192"/>
      <c r="B18" s="193">
        <f>C18+D18</f>
        <v>654.68600000000004</v>
      </c>
      <c r="C18" s="194">
        <v>236.21</v>
      </c>
      <c r="D18" s="194">
        <v>418.476</v>
      </c>
      <c r="E18" s="195">
        <f t="shared" si="0"/>
        <v>654.68600000000004</v>
      </c>
      <c r="F18" s="196">
        <v>2410.3000000000002</v>
      </c>
      <c r="G18" s="72"/>
      <c r="H18" s="72"/>
    </row>
    <row r="19" spans="1:8" ht="13.8" thickBot="1" x14ac:dyDescent="0.3">
      <c r="A19" s="197" t="s">
        <v>48</v>
      </c>
      <c r="B19" s="202">
        <f>B18*F18</f>
        <v>1577989.6658000003</v>
      </c>
      <c r="C19" s="199">
        <f>C18*F18</f>
        <v>569336.96300000011</v>
      </c>
      <c r="D19" s="199">
        <f>D18*F18</f>
        <v>1008652.7028000001</v>
      </c>
      <c r="E19" s="200">
        <f t="shared" si="0"/>
        <v>1577989.6658000001</v>
      </c>
      <c r="F19" s="201"/>
      <c r="G19" s="72"/>
      <c r="H19" s="72"/>
    </row>
    <row r="20" spans="1:8" x14ac:dyDescent="0.25">
      <c r="A20" s="192"/>
      <c r="B20" s="193">
        <f>C20+D20</f>
        <v>784.976</v>
      </c>
      <c r="C20" s="194">
        <v>232.846</v>
      </c>
      <c r="D20" s="194">
        <v>552.13</v>
      </c>
      <c r="E20" s="195">
        <f t="shared" si="0"/>
        <v>784.976</v>
      </c>
      <c r="F20" s="196">
        <v>2472.29</v>
      </c>
      <c r="G20" s="72"/>
      <c r="H20" s="72"/>
    </row>
    <row r="21" spans="1:8" ht="13.8" thickBot="1" x14ac:dyDescent="0.3">
      <c r="A21" s="197" t="s">
        <v>49</v>
      </c>
      <c r="B21" s="198">
        <f>B20*F20</f>
        <v>1940688.31504</v>
      </c>
      <c r="C21" s="199">
        <f>C20*F20</f>
        <v>575662.83733999997</v>
      </c>
      <c r="D21" s="199">
        <f>D20*F20</f>
        <v>1365025.4776999999</v>
      </c>
      <c r="E21" s="200">
        <f t="shared" si="0"/>
        <v>1940688.3150399998</v>
      </c>
      <c r="F21" s="201"/>
      <c r="G21" s="72"/>
      <c r="H21" s="72"/>
    </row>
    <row r="22" spans="1:8" x14ac:dyDescent="0.25">
      <c r="A22" s="192"/>
      <c r="B22" s="193">
        <f>C22+D22</f>
        <v>683.42399999999998</v>
      </c>
      <c r="C22" s="194">
        <v>236.20500000000001</v>
      </c>
      <c r="D22" s="194">
        <v>447.21899999999999</v>
      </c>
      <c r="E22" s="195">
        <f t="shared" si="0"/>
        <v>683.42399999999998</v>
      </c>
      <c r="F22" s="196">
        <v>2717.68</v>
      </c>
      <c r="G22" s="72"/>
      <c r="H22" s="72"/>
    </row>
    <row r="23" spans="1:8" ht="13.8" thickBot="1" x14ac:dyDescent="0.3">
      <c r="A23" s="197" t="s">
        <v>213</v>
      </c>
      <c r="B23" s="202">
        <f>B22*F22</f>
        <v>1857327.7363199999</v>
      </c>
      <c r="C23" s="199">
        <f>C22*F22</f>
        <v>641929.60439999995</v>
      </c>
      <c r="D23" s="199">
        <f>D22*F22</f>
        <v>1215398.1319199998</v>
      </c>
      <c r="E23" s="200">
        <f t="shared" si="0"/>
        <v>1857327.7363199997</v>
      </c>
      <c r="F23" s="201"/>
      <c r="G23" s="72"/>
      <c r="H23" s="72"/>
    </row>
    <row r="24" spans="1:8" x14ac:dyDescent="0.25">
      <c r="A24" s="192"/>
      <c r="B24" s="193">
        <f>C24+D24</f>
        <v>614.05799999999999</v>
      </c>
      <c r="C24" s="194">
        <v>235.66</v>
      </c>
      <c r="D24" s="194">
        <v>378.39800000000002</v>
      </c>
      <c r="E24" s="195">
        <f t="shared" si="0"/>
        <v>614.05799999999999</v>
      </c>
      <c r="F24" s="196">
        <v>2903.68</v>
      </c>
      <c r="G24" s="72"/>
      <c r="H24" s="72"/>
    </row>
    <row r="25" spans="1:8" ht="13.8" thickBot="1" x14ac:dyDescent="0.3">
      <c r="A25" s="197" t="s">
        <v>264</v>
      </c>
      <c r="B25" s="198">
        <f>B24*F24</f>
        <v>1783027.9334399998</v>
      </c>
      <c r="C25" s="199">
        <f>C24*F24</f>
        <v>684281.22879999992</v>
      </c>
      <c r="D25" s="199">
        <f>D24*F24</f>
        <v>1098746.7046399999</v>
      </c>
      <c r="E25" s="200">
        <f t="shared" si="0"/>
        <v>1783027.9334399998</v>
      </c>
      <c r="F25" s="201"/>
      <c r="G25" s="72"/>
      <c r="H25" s="72"/>
    </row>
    <row r="26" spans="1:8" x14ac:dyDescent="0.25">
      <c r="A26" s="192"/>
      <c r="B26" s="193">
        <f>C26+D26</f>
        <v>759.23</v>
      </c>
      <c r="C26" s="194">
        <v>253.29499999999999</v>
      </c>
      <c r="D26" s="194">
        <v>505.935</v>
      </c>
      <c r="E26" s="195">
        <f t="shared" si="0"/>
        <v>759.23</v>
      </c>
      <c r="F26" s="196">
        <v>2558.39</v>
      </c>
      <c r="G26" s="72"/>
      <c r="H26" s="72"/>
    </row>
    <row r="27" spans="1:8" ht="13.8" thickBot="1" x14ac:dyDescent="0.3">
      <c r="A27" s="203" t="s">
        <v>214</v>
      </c>
      <c r="B27" s="202">
        <f>B26*F26</f>
        <v>1942406.4397</v>
      </c>
      <c r="C27" s="199">
        <f>C26*F26</f>
        <v>648027.39504999993</v>
      </c>
      <c r="D27" s="199">
        <f>D26*F26</f>
        <v>1294379.0446500001</v>
      </c>
      <c r="E27" s="200">
        <f t="shared" si="0"/>
        <v>1942406.4397</v>
      </c>
      <c r="F27" s="201"/>
      <c r="G27" s="72"/>
      <c r="H27" s="72"/>
    </row>
    <row r="28" spans="1:8" x14ac:dyDescent="0.25">
      <c r="A28" s="192"/>
      <c r="B28" s="193">
        <f>C28+D28</f>
        <v>659.58600000000001</v>
      </c>
      <c r="C28" s="194">
        <v>251.97</v>
      </c>
      <c r="D28" s="194">
        <v>407.61599999999999</v>
      </c>
      <c r="E28" s="195">
        <f t="shared" si="0"/>
        <v>659.58600000000001</v>
      </c>
      <c r="F28" s="196">
        <v>2719.31</v>
      </c>
      <c r="G28" s="72"/>
      <c r="H28" s="72"/>
    </row>
    <row r="29" spans="1:8" ht="13.8" thickBot="1" x14ac:dyDescent="0.3">
      <c r="A29" s="197" t="s">
        <v>215</v>
      </c>
      <c r="B29" s="202">
        <f>B28*F28</f>
        <v>1793618.8056600001</v>
      </c>
      <c r="C29" s="199">
        <f>C28*F28</f>
        <v>685184.54070000001</v>
      </c>
      <c r="D29" s="199">
        <f>D28*F28</f>
        <v>1108434.2649599998</v>
      </c>
      <c r="E29" s="200">
        <f t="shared" si="0"/>
        <v>1793618.8056599998</v>
      </c>
      <c r="F29" s="201"/>
      <c r="G29" s="72"/>
      <c r="H29" s="72"/>
    </row>
    <row r="30" spans="1:8" x14ac:dyDescent="0.25">
      <c r="A30" s="192"/>
      <c r="B30" s="193">
        <f>C30+D30</f>
        <v>823.19100000000003</v>
      </c>
      <c r="C30" s="194">
        <v>269.274</v>
      </c>
      <c r="D30" s="194">
        <v>553.91700000000003</v>
      </c>
      <c r="E30" s="195">
        <f t="shared" si="0"/>
        <v>823.19100000000003</v>
      </c>
      <c r="F30" s="196">
        <v>2703.9</v>
      </c>
      <c r="G30" s="72"/>
      <c r="H30" s="72"/>
    </row>
    <row r="31" spans="1:8" ht="13.8" thickBot="1" x14ac:dyDescent="0.3">
      <c r="A31" s="197" t="s">
        <v>216</v>
      </c>
      <c r="B31" s="202">
        <f>B30*F30</f>
        <v>2225826.1449000002</v>
      </c>
      <c r="C31" s="199">
        <f>C30*F30</f>
        <v>728089.96860000002</v>
      </c>
      <c r="D31" s="199">
        <f>D30*F30</f>
        <v>1497736.1763000002</v>
      </c>
      <c r="E31" s="200">
        <f t="shared" si="0"/>
        <v>2225826.1449000002</v>
      </c>
      <c r="F31" s="201"/>
      <c r="G31" s="72"/>
      <c r="H31" s="72"/>
    </row>
    <row r="32" spans="1:8" ht="13.8" thickBot="1" x14ac:dyDescent="0.3">
      <c r="A32" s="192"/>
      <c r="B32" s="261">
        <f t="shared" ref="B32:E33" si="1">B8+B10+B12+B14+B16+B18+B20+B22+B24+B26+B28+B30</f>
        <v>8591.5609999999997</v>
      </c>
      <c r="C32" s="261">
        <f t="shared" si="1"/>
        <v>2983.3769999999995</v>
      </c>
      <c r="D32" s="261">
        <f t="shared" si="1"/>
        <v>5608.1840000000011</v>
      </c>
      <c r="E32" s="262">
        <f t="shared" si="1"/>
        <v>8591.5609999999997</v>
      </c>
      <c r="F32" s="263"/>
      <c r="G32" s="72"/>
      <c r="H32" s="72"/>
    </row>
    <row r="33" spans="1:10" ht="13.8" thickBot="1" x14ac:dyDescent="0.3">
      <c r="A33" s="197" t="s">
        <v>217</v>
      </c>
      <c r="B33" s="204">
        <f t="shared" si="1"/>
        <v>22066090.96277</v>
      </c>
      <c r="C33" s="205">
        <f t="shared" si="1"/>
        <v>7660621.0360699994</v>
      </c>
      <c r="D33" s="205">
        <f t="shared" si="1"/>
        <v>14405469.9267</v>
      </c>
      <c r="E33" s="206">
        <f>C33+D33</f>
        <v>22066090.96277</v>
      </c>
      <c r="F33" s="207"/>
      <c r="G33" s="72"/>
      <c r="H33" s="72"/>
    </row>
    <row r="34" spans="1:10" x14ac:dyDescent="0.25">
      <c r="A34" s="72"/>
      <c r="B34" s="208">
        <f>B33/B32</f>
        <v>2568.3447935445029</v>
      </c>
      <c r="C34" s="208">
        <f>C33/C32</f>
        <v>2567.7683497828134</v>
      </c>
      <c r="D34" s="208">
        <f>D33/D32</f>
        <v>2568.6514434440805</v>
      </c>
      <c r="E34" s="209"/>
      <c r="F34" s="72"/>
      <c r="G34" s="72"/>
      <c r="H34" s="72"/>
      <c r="J34">
        <f>E33/E32</f>
        <v>2568.3447935445029</v>
      </c>
    </row>
    <row r="35" spans="1:10" x14ac:dyDescent="0.25">
      <c r="A35" s="72"/>
      <c r="B35" s="72"/>
      <c r="C35" s="72"/>
      <c r="D35" s="72"/>
      <c r="E35" s="72"/>
      <c r="F35" s="72"/>
      <c r="G35" s="72"/>
      <c r="H35" s="72"/>
    </row>
    <row r="36" spans="1:10" x14ac:dyDescent="0.25">
      <c r="A36" s="72" t="s">
        <v>381</v>
      </c>
      <c r="B36" s="72"/>
      <c r="C36" s="72"/>
      <c r="D36" s="72"/>
      <c r="E36" s="72"/>
      <c r="F36" s="72"/>
      <c r="G36" s="72"/>
      <c r="H36" s="72"/>
    </row>
    <row r="37" spans="1:10" x14ac:dyDescent="0.25">
      <c r="A37" s="390" t="s">
        <v>382</v>
      </c>
      <c r="B37" s="390"/>
      <c r="C37" s="390"/>
      <c r="D37" s="390"/>
      <c r="E37" s="390"/>
      <c r="F37" s="390"/>
      <c r="G37" s="390"/>
      <c r="H37" s="390"/>
    </row>
    <row r="38" spans="1:10" x14ac:dyDescent="0.25">
      <c r="A38" s="390"/>
      <c r="B38" s="390"/>
      <c r="C38" s="390"/>
      <c r="D38" s="390"/>
      <c r="E38" s="390"/>
      <c r="F38" s="390"/>
      <c r="G38" s="390"/>
      <c r="H38" s="390"/>
    </row>
    <row r="39" spans="1:10" x14ac:dyDescent="0.25">
      <c r="A39" s="72" t="s">
        <v>383</v>
      </c>
      <c r="B39" s="72"/>
      <c r="C39" s="72"/>
      <c r="D39" s="72"/>
      <c r="E39" s="72"/>
      <c r="F39" s="72"/>
      <c r="G39" s="72"/>
      <c r="H39" s="72"/>
    </row>
    <row r="40" spans="1:10" x14ac:dyDescent="0.25">
      <c r="A40" s="72"/>
      <c r="B40" s="72"/>
      <c r="C40" s="72"/>
      <c r="D40" s="72"/>
      <c r="E40" s="72"/>
      <c r="F40" s="72"/>
      <c r="G40" s="72"/>
      <c r="H40" s="72"/>
    </row>
    <row r="44" spans="1:10" x14ac:dyDescent="0.25">
      <c r="A44" s="72"/>
      <c r="B44" s="72"/>
      <c r="C44" s="72"/>
      <c r="D44" s="72"/>
    </row>
  </sheetData>
  <mergeCells count="2">
    <mergeCell ref="C6:C7"/>
    <mergeCell ref="A37:H38"/>
  </mergeCells>
  <phoneticPr fontId="6"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6"/>
  <sheetViews>
    <sheetView workbookViewId="0">
      <selection activeCell="A3" sqref="A3:I3"/>
    </sheetView>
  </sheetViews>
  <sheetFormatPr defaultRowHeight="13.2" x14ac:dyDescent="0.25"/>
  <cols>
    <col min="1" max="1" width="4.6640625" customWidth="1"/>
    <col min="2" max="2" width="22.6640625" customWidth="1"/>
    <col min="3" max="3" width="7.88671875" customWidth="1"/>
    <col min="4" max="4" width="8.44140625" customWidth="1"/>
    <col min="5" max="5" width="7.44140625" customWidth="1"/>
    <col min="6" max="6" width="10.6640625" customWidth="1"/>
    <col min="7" max="7" width="7.88671875" customWidth="1"/>
    <col min="8" max="8" width="10.109375" customWidth="1"/>
    <col min="9" max="9" width="9.109375" customWidth="1"/>
    <col min="10" max="10" width="6.109375" customWidth="1"/>
    <col min="11" max="11" width="5.6640625" customWidth="1"/>
  </cols>
  <sheetData>
    <row r="2" spans="1:9" ht="15.6" x14ac:dyDescent="0.3">
      <c r="A2" s="396" t="s">
        <v>235</v>
      </c>
      <c r="B2" s="397"/>
      <c r="C2" s="397"/>
      <c r="D2" s="397"/>
      <c r="E2" s="397"/>
      <c r="F2" s="397"/>
      <c r="G2" s="397"/>
      <c r="H2" s="397"/>
      <c r="I2" s="397"/>
    </row>
    <row r="3" spans="1:9" ht="15.6" x14ac:dyDescent="0.3">
      <c r="A3" s="396" t="s">
        <v>294</v>
      </c>
      <c r="B3" s="397"/>
      <c r="C3" s="397"/>
      <c r="D3" s="397"/>
      <c r="E3" s="397"/>
      <c r="F3" s="397"/>
      <c r="G3" s="397"/>
      <c r="H3" s="397"/>
      <c r="I3" s="397"/>
    </row>
    <row r="4" spans="1:9" ht="43.5" customHeight="1" thickBot="1" x14ac:dyDescent="0.3">
      <c r="A4" s="400" t="s">
        <v>237</v>
      </c>
      <c r="B4" s="401"/>
      <c r="C4" s="401"/>
      <c r="D4" s="401"/>
      <c r="E4" s="401"/>
      <c r="F4" s="401"/>
      <c r="G4" s="401"/>
      <c r="H4" s="401"/>
      <c r="I4" s="401"/>
    </row>
    <row r="5" spans="1:9" ht="90" customHeight="1" thickBot="1" x14ac:dyDescent="0.3">
      <c r="A5" s="398" t="s">
        <v>89</v>
      </c>
      <c r="B5" s="398" t="s">
        <v>90</v>
      </c>
      <c r="C5" s="391" t="s">
        <v>91</v>
      </c>
      <c r="D5" s="391" t="s">
        <v>92</v>
      </c>
      <c r="E5" s="391" t="s">
        <v>231</v>
      </c>
      <c r="F5" s="391" t="s">
        <v>93</v>
      </c>
      <c r="G5" s="393" t="s">
        <v>94</v>
      </c>
      <c r="H5" s="394"/>
      <c r="I5" s="395"/>
    </row>
    <row r="6" spans="1:9" ht="93.75" customHeight="1" thickBot="1" x14ac:dyDescent="0.3">
      <c r="A6" s="399"/>
      <c r="B6" s="399"/>
      <c r="C6" s="392"/>
      <c r="D6" s="392"/>
      <c r="E6" s="392"/>
      <c r="F6" s="392"/>
      <c r="G6" s="87" t="s">
        <v>4</v>
      </c>
      <c r="H6" s="87" t="s">
        <v>95</v>
      </c>
      <c r="I6" s="87" t="s">
        <v>7</v>
      </c>
    </row>
    <row r="7" spans="1:9" ht="28.2" thickBot="1" x14ac:dyDescent="0.3">
      <c r="A7" s="84">
        <v>1</v>
      </c>
      <c r="B7" s="85" t="s">
        <v>96</v>
      </c>
      <c r="C7" s="83">
        <v>160</v>
      </c>
      <c r="D7" s="83">
        <v>82</v>
      </c>
      <c r="E7" s="86">
        <v>79446</v>
      </c>
      <c r="F7" s="86">
        <f>D7*1000-E7</f>
        <v>2554</v>
      </c>
      <c r="G7" s="83">
        <v>0</v>
      </c>
      <c r="H7" s="83">
        <v>0</v>
      </c>
      <c r="I7" s="83">
        <v>0</v>
      </c>
    </row>
    <row r="8" spans="1:9" ht="28.2" thickBot="1" x14ac:dyDescent="0.3">
      <c r="A8" s="84">
        <v>2</v>
      </c>
      <c r="B8" s="85" t="s">
        <v>96</v>
      </c>
      <c r="C8" s="83">
        <v>40</v>
      </c>
      <c r="D8" s="83">
        <v>18</v>
      </c>
      <c r="E8" s="86">
        <v>16333</v>
      </c>
      <c r="F8" s="86">
        <f t="shared" ref="F8:F14" si="0">D8*1000-E8</f>
        <v>1667</v>
      </c>
      <c r="G8" s="83">
        <v>0</v>
      </c>
      <c r="H8" s="83">
        <v>0</v>
      </c>
      <c r="I8" s="83">
        <v>0</v>
      </c>
    </row>
    <row r="9" spans="1:9" ht="14.4" thickBot="1" x14ac:dyDescent="0.3">
      <c r="A9" s="84">
        <v>3</v>
      </c>
      <c r="B9" s="85" t="s">
        <v>97</v>
      </c>
      <c r="C9" s="83" t="s">
        <v>98</v>
      </c>
      <c r="D9" s="83">
        <v>50</v>
      </c>
      <c r="E9" s="86">
        <v>31464</v>
      </c>
      <c r="F9" s="86">
        <f>D9*1000-E9-H9</f>
        <v>7736</v>
      </c>
      <c r="G9" s="83">
        <v>0</v>
      </c>
      <c r="H9" s="86">
        <v>10800</v>
      </c>
      <c r="I9" s="83">
        <v>0</v>
      </c>
    </row>
    <row r="10" spans="1:9" ht="28.2" thickBot="1" x14ac:dyDescent="0.3">
      <c r="A10" s="84">
        <v>4</v>
      </c>
      <c r="B10" s="85" t="s">
        <v>99</v>
      </c>
      <c r="C10" s="83" t="s">
        <v>98</v>
      </c>
      <c r="D10" s="83">
        <v>50</v>
      </c>
      <c r="E10" s="86">
        <v>27998</v>
      </c>
      <c r="F10" s="86">
        <f>D10*1000-E10-H10</f>
        <v>10602</v>
      </c>
      <c r="G10" s="83">
        <v>0</v>
      </c>
      <c r="H10" s="86">
        <v>11400</v>
      </c>
      <c r="I10" s="83">
        <v>0</v>
      </c>
    </row>
    <row r="11" spans="1:9" ht="28.2" thickBot="1" x14ac:dyDescent="0.3">
      <c r="A11" s="84">
        <v>5</v>
      </c>
      <c r="B11" s="85" t="s">
        <v>100</v>
      </c>
      <c r="C11" s="83" t="s">
        <v>98</v>
      </c>
      <c r="D11" s="83">
        <v>25.7</v>
      </c>
      <c r="E11" s="86">
        <v>6670</v>
      </c>
      <c r="F11" s="86">
        <f t="shared" si="0"/>
        <v>19030</v>
      </c>
      <c r="G11" s="83">
        <v>0</v>
      </c>
      <c r="H11" s="83">
        <v>0</v>
      </c>
      <c r="I11" s="83">
        <v>0</v>
      </c>
    </row>
    <row r="12" spans="1:9" ht="14.4" thickBot="1" x14ac:dyDescent="0.3">
      <c r="A12" s="84">
        <v>6</v>
      </c>
      <c r="B12" s="85" t="s">
        <v>101</v>
      </c>
      <c r="C12" s="83">
        <v>22.173999999999999</v>
      </c>
      <c r="D12" s="83">
        <v>19</v>
      </c>
      <c r="E12" s="86">
        <v>7723</v>
      </c>
      <c r="F12" s="86">
        <f>D12*1000-E12-H12</f>
        <v>7277</v>
      </c>
      <c r="G12" s="83" t="s">
        <v>77</v>
      </c>
      <c r="H12" s="86">
        <v>4000</v>
      </c>
      <c r="I12" s="83">
        <v>0</v>
      </c>
    </row>
    <row r="13" spans="1:9" ht="14.4" thickBot="1" x14ac:dyDescent="0.3">
      <c r="A13" s="84">
        <v>7</v>
      </c>
      <c r="B13" s="85" t="s">
        <v>102</v>
      </c>
      <c r="C13" s="83">
        <v>7.41</v>
      </c>
      <c r="D13" s="83">
        <v>7</v>
      </c>
      <c r="E13" s="86">
        <v>6954</v>
      </c>
      <c r="F13" s="86">
        <f t="shared" si="0"/>
        <v>46</v>
      </c>
      <c r="G13" s="83" t="s">
        <v>77</v>
      </c>
      <c r="H13" s="83">
        <v>0</v>
      </c>
      <c r="I13" s="83">
        <v>0</v>
      </c>
    </row>
    <row r="14" spans="1:9" ht="18" customHeight="1" thickBot="1" x14ac:dyDescent="0.3">
      <c r="A14" s="84">
        <v>8</v>
      </c>
      <c r="B14" s="85" t="s">
        <v>103</v>
      </c>
      <c r="C14" s="83">
        <v>4.71</v>
      </c>
      <c r="D14" s="83">
        <v>4</v>
      </c>
      <c r="E14" s="86">
        <v>3014</v>
      </c>
      <c r="F14" s="86">
        <f t="shared" si="0"/>
        <v>986</v>
      </c>
      <c r="G14" s="83" t="s">
        <v>77</v>
      </c>
      <c r="H14" s="83">
        <v>0</v>
      </c>
      <c r="I14" s="83">
        <v>0</v>
      </c>
    </row>
    <row r="16" spans="1:9" ht="56.25" customHeight="1" x14ac:dyDescent="0.25">
      <c r="A16" s="383" t="s">
        <v>236</v>
      </c>
      <c r="B16" s="383"/>
      <c r="C16" s="383"/>
      <c r="D16" s="383"/>
      <c r="E16" s="383"/>
      <c r="F16" s="383"/>
      <c r="G16" s="383"/>
      <c r="H16" s="383"/>
      <c r="I16" s="383"/>
    </row>
  </sheetData>
  <mergeCells count="11">
    <mergeCell ref="A16:I16"/>
    <mergeCell ref="F5:F6"/>
    <mergeCell ref="G5:I5"/>
    <mergeCell ref="A2:I2"/>
    <mergeCell ref="A3:I3"/>
    <mergeCell ref="A5:A6"/>
    <mergeCell ref="B5:B6"/>
    <mergeCell ref="C5:C6"/>
    <mergeCell ref="D5:D6"/>
    <mergeCell ref="E5:E6"/>
    <mergeCell ref="A4:I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M29"/>
  <sheetViews>
    <sheetView topLeftCell="A10" workbookViewId="0"/>
  </sheetViews>
  <sheetFormatPr defaultRowHeight="13.2" x14ac:dyDescent="0.25"/>
  <cols>
    <col min="1" max="1" width="3.5546875" style="99" customWidth="1"/>
    <col min="2" max="2" width="8.33203125" customWidth="1"/>
    <col min="3" max="3" width="16" customWidth="1"/>
    <col min="4" max="4" width="18.44140625" customWidth="1"/>
    <col min="5" max="5" width="10.6640625" customWidth="1"/>
    <col min="6" max="6" width="11.44140625" customWidth="1"/>
    <col min="7" max="7" width="11.88671875" customWidth="1"/>
    <col min="8" max="8" width="9.5546875" customWidth="1"/>
    <col min="9" max="9" width="25.88671875" customWidth="1"/>
    <col min="10" max="10" width="17.88671875" customWidth="1"/>
  </cols>
  <sheetData>
    <row r="2" spans="1:13" ht="15.6" x14ac:dyDescent="0.25">
      <c r="A2" s="405" t="s">
        <v>295</v>
      </c>
      <c r="B2" s="406"/>
      <c r="C2" s="406"/>
      <c r="D2" s="406"/>
      <c r="E2" s="406"/>
      <c r="F2" s="406"/>
      <c r="G2" s="406"/>
      <c r="H2" s="406"/>
      <c r="I2" s="406"/>
    </row>
    <row r="3" spans="1:13" x14ac:dyDescent="0.25">
      <c r="A3" s="95"/>
    </row>
    <row r="4" spans="1:13" ht="79.2" x14ac:dyDescent="0.25">
      <c r="A4" s="96" t="s">
        <v>89</v>
      </c>
      <c r="B4" s="93" t="s">
        <v>52</v>
      </c>
      <c r="C4" s="93" t="s">
        <v>118</v>
      </c>
      <c r="D4" s="93" t="s">
        <v>114</v>
      </c>
      <c r="E4" s="93" t="s">
        <v>115</v>
      </c>
      <c r="F4" s="107" t="s">
        <v>234</v>
      </c>
      <c r="G4" s="107" t="s">
        <v>233</v>
      </c>
      <c r="H4" s="93" t="s">
        <v>119</v>
      </c>
      <c r="I4" s="93" t="s">
        <v>116</v>
      </c>
      <c r="J4" s="93" t="s">
        <v>117</v>
      </c>
      <c r="K4" s="88"/>
      <c r="L4" s="88"/>
      <c r="M4" s="88"/>
    </row>
    <row r="5" spans="1:13" x14ac:dyDescent="0.25">
      <c r="A5" s="97">
        <v>1</v>
      </c>
      <c r="B5" s="217" t="s">
        <v>54</v>
      </c>
      <c r="C5" s="107" t="s">
        <v>66</v>
      </c>
      <c r="D5" s="103"/>
      <c r="E5" s="103"/>
      <c r="F5" s="103"/>
      <c r="G5" s="103"/>
      <c r="H5" s="106"/>
      <c r="I5" s="103"/>
      <c r="J5" s="107"/>
    </row>
    <row r="6" spans="1:13" x14ac:dyDescent="0.25">
      <c r="A6" s="97">
        <v>2</v>
      </c>
      <c r="B6" s="94" t="s">
        <v>55</v>
      </c>
      <c r="C6" s="93" t="s">
        <v>66</v>
      </c>
      <c r="D6" s="77"/>
      <c r="E6" s="77"/>
      <c r="F6" s="77"/>
      <c r="G6" s="77"/>
      <c r="H6" s="77"/>
      <c r="I6" s="77"/>
      <c r="J6" s="77"/>
    </row>
    <row r="7" spans="1:13" ht="52.8" x14ac:dyDescent="0.25">
      <c r="A7" s="97">
        <v>3</v>
      </c>
      <c r="B7" s="402" t="s">
        <v>46</v>
      </c>
      <c r="C7" s="107" t="s">
        <v>306</v>
      </c>
      <c r="D7" s="107" t="s">
        <v>278</v>
      </c>
      <c r="E7" s="107" t="s">
        <v>304</v>
      </c>
      <c r="F7" s="107" t="s">
        <v>305</v>
      </c>
      <c r="G7" s="214">
        <v>10.55</v>
      </c>
      <c r="H7" s="214">
        <v>6330</v>
      </c>
      <c r="I7" s="268" t="s">
        <v>307</v>
      </c>
      <c r="J7" s="107" t="s">
        <v>308</v>
      </c>
    </row>
    <row r="8" spans="1:13" ht="118.8" x14ac:dyDescent="0.25">
      <c r="A8" s="97">
        <v>4</v>
      </c>
      <c r="B8" s="403"/>
      <c r="C8" s="107" t="s">
        <v>312</v>
      </c>
      <c r="D8" s="107" t="s">
        <v>311</v>
      </c>
      <c r="E8" s="107" t="s">
        <v>309</v>
      </c>
      <c r="F8" s="107" t="s">
        <v>310</v>
      </c>
      <c r="G8" s="103">
        <v>0</v>
      </c>
      <c r="H8" s="103">
        <v>0</v>
      </c>
      <c r="I8" s="268" t="s">
        <v>313</v>
      </c>
      <c r="J8" s="107" t="s">
        <v>314</v>
      </c>
    </row>
    <row r="9" spans="1:13" ht="66" x14ac:dyDescent="0.25">
      <c r="A9" s="97">
        <v>5</v>
      </c>
      <c r="B9" s="402" t="s">
        <v>56</v>
      </c>
      <c r="C9" s="107" t="s">
        <v>279</v>
      </c>
      <c r="D9" s="107" t="s">
        <v>280</v>
      </c>
      <c r="E9" s="107" t="s">
        <v>315</v>
      </c>
      <c r="F9" s="107" t="s">
        <v>316</v>
      </c>
      <c r="G9" s="215">
        <v>0</v>
      </c>
      <c r="H9" s="216">
        <v>0</v>
      </c>
      <c r="I9" s="268" t="s">
        <v>317</v>
      </c>
      <c r="J9" s="107" t="s">
        <v>232</v>
      </c>
    </row>
    <row r="10" spans="1:13" ht="66" x14ac:dyDescent="0.25">
      <c r="A10" s="97">
        <v>6</v>
      </c>
      <c r="B10" s="404"/>
      <c r="C10" s="107" t="s">
        <v>279</v>
      </c>
      <c r="D10" s="107" t="s">
        <v>280</v>
      </c>
      <c r="E10" s="107" t="s">
        <v>318</v>
      </c>
      <c r="F10" s="107" t="s">
        <v>319</v>
      </c>
      <c r="G10" s="215">
        <v>0</v>
      </c>
      <c r="H10" s="216">
        <v>0</v>
      </c>
      <c r="I10" s="268" t="s">
        <v>320</v>
      </c>
      <c r="J10" s="107" t="s">
        <v>232</v>
      </c>
    </row>
    <row r="11" spans="1:13" ht="66" x14ac:dyDescent="0.25">
      <c r="A11" s="97">
        <v>7</v>
      </c>
      <c r="B11" s="404"/>
      <c r="C11" s="107" t="s">
        <v>279</v>
      </c>
      <c r="D11" s="107" t="s">
        <v>280</v>
      </c>
      <c r="E11" s="107" t="s">
        <v>321</v>
      </c>
      <c r="F11" s="107" t="s">
        <v>322</v>
      </c>
      <c r="G11" s="215">
        <v>0</v>
      </c>
      <c r="H11" s="216">
        <v>0</v>
      </c>
      <c r="I11" s="268" t="s">
        <v>317</v>
      </c>
      <c r="J11" s="107" t="s">
        <v>232</v>
      </c>
    </row>
    <row r="12" spans="1:13" ht="92.4" x14ac:dyDescent="0.25">
      <c r="A12" s="97">
        <v>8</v>
      </c>
      <c r="B12" s="403"/>
      <c r="C12" s="107" t="s">
        <v>287</v>
      </c>
      <c r="D12" s="107" t="s">
        <v>278</v>
      </c>
      <c r="E12" s="107" t="s">
        <v>323</v>
      </c>
      <c r="F12" s="107" t="s">
        <v>324</v>
      </c>
      <c r="G12" s="107">
        <v>0.8</v>
      </c>
      <c r="H12" s="107">
        <v>880</v>
      </c>
      <c r="I12" s="268" t="s">
        <v>325</v>
      </c>
      <c r="J12" s="107" t="s">
        <v>326</v>
      </c>
    </row>
    <row r="13" spans="1:13" ht="39.6" x14ac:dyDescent="0.25">
      <c r="A13" s="97">
        <v>9</v>
      </c>
      <c r="B13" s="402" t="s">
        <v>47</v>
      </c>
      <c r="C13" s="107" t="s">
        <v>336</v>
      </c>
      <c r="D13" s="107" t="s">
        <v>327</v>
      </c>
      <c r="E13" s="107" t="s">
        <v>328</v>
      </c>
      <c r="F13" s="107" t="s">
        <v>329</v>
      </c>
      <c r="G13" s="107">
        <v>8.3000000000000004E-2</v>
      </c>
      <c r="H13" s="107">
        <v>1.66</v>
      </c>
      <c r="I13" s="268" t="s">
        <v>331</v>
      </c>
      <c r="J13" s="107" t="s">
        <v>330</v>
      </c>
    </row>
    <row r="14" spans="1:13" ht="66" x14ac:dyDescent="0.25">
      <c r="A14" s="97">
        <v>10</v>
      </c>
      <c r="B14" s="404"/>
      <c r="C14" s="107" t="s">
        <v>337</v>
      </c>
      <c r="D14" s="107" t="s">
        <v>281</v>
      </c>
      <c r="E14" s="107" t="s">
        <v>332</v>
      </c>
      <c r="F14" s="107" t="s">
        <v>333</v>
      </c>
      <c r="G14" s="107">
        <v>0.68400000000000005</v>
      </c>
      <c r="H14" s="107">
        <v>2736</v>
      </c>
      <c r="I14" s="268" t="s">
        <v>335</v>
      </c>
      <c r="J14" s="107" t="s">
        <v>334</v>
      </c>
    </row>
    <row r="15" spans="1:13" ht="66" x14ac:dyDescent="0.25">
      <c r="A15" s="97">
        <v>11</v>
      </c>
      <c r="B15" s="403"/>
      <c r="C15" s="107" t="s">
        <v>340</v>
      </c>
      <c r="D15" s="107" t="s">
        <v>341</v>
      </c>
      <c r="E15" s="107" t="s">
        <v>338</v>
      </c>
      <c r="F15" s="107" t="s">
        <v>339</v>
      </c>
      <c r="G15" s="104">
        <v>0.33400000000000002</v>
      </c>
      <c r="H15" s="104">
        <v>1.3360000000000001</v>
      </c>
      <c r="I15" s="107" t="s">
        <v>342</v>
      </c>
      <c r="J15" s="107" t="s">
        <v>343</v>
      </c>
    </row>
    <row r="16" spans="1:13" ht="118.8" x14ac:dyDescent="0.25">
      <c r="A16" s="97">
        <v>12</v>
      </c>
      <c r="B16" s="402" t="s">
        <v>48</v>
      </c>
      <c r="C16" s="107" t="s">
        <v>347</v>
      </c>
      <c r="D16" s="107" t="s">
        <v>348</v>
      </c>
      <c r="E16" s="107" t="s">
        <v>344</v>
      </c>
      <c r="F16" s="107" t="s">
        <v>345</v>
      </c>
      <c r="G16" s="215">
        <v>0</v>
      </c>
      <c r="H16" s="215">
        <v>0</v>
      </c>
      <c r="I16" s="268" t="s">
        <v>346</v>
      </c>
      <c r="J16" s="107" t="s">
        <v>314</v>
      </c>
    </row>
    <row r="17" spans="1:10" ht="102.75" customHeight="1" x14ac:dyDescent="0.25">
      <c r="A17" s="97">
        <v>13</v>
      </c>
      <c r="B17" s="403"/>
      <c r="C17" s="107" t="s">
        <v>351</v>
      </c>
      <c r="D17" s="107" t="s">
        <v>352</v>
      </c>
      <c r="E17" s="107" t="s">
        <v>349</v>
      </c>
      <c r="F17" s="107" t="s">
        <v>350</v>
      </c>
      <c r="G17" s="215">
        <v>0</v>
      </c>
      <c r="H17" s="216">
        <v>0</v>
      </c>
      <c r="I17" s="268" t="s">
        <v>353</v>
      </c>
      <c r="J17" s="107" t="s">
        <v>314</v>
      </c>
    </row>
    <row r="18" spans="1:10" ht="92.4" x14ac:dyDescent="0.25">
      <c r="A18" s="97">
        <v>14</v>
      </c>
      <c r="B18" s="214" t="s">
        <v>49</v>
      </c>
      <c r="C18" s="107" t="s">
        <v>356</v>
      </c>
      <c r="D18" s="107" t="s">
        <v>359</v>
      </c>
      <c r="E18" s="107" t="s">
        <v>354</v>
      </c>
      <c r="F18" s="107" t="s">
        <v>355</v>
      </c>
      <c r="G18" s="107">
        <v>18.75</v>
      </c>
      <c r="H18" s="106">
        <v>450</v>
      </c>
      <c r="I18" s="107" t="s">
        <v>357</v>
      </c>
      <c r="J18" s="107" t="s">
        <v>358</v>
      </c>
    </row>
    <row r="19" spans="1:10" ht="66" x14ac:dyDescent="0.25">
      <c r="A19" s="97">
        <v>15</v>
      </c>
      <c r="B19" s="279" t="s">
        <v>57</v>
      </c>
      <c r="C19" s="107" t="s">
        <v>362</v>
      </c>
      <c r="D19" s="107" t="s">
        <v>280</v>
      </c>
      <c r="E19" s="107" t="s">
        <v>360</v>
      </c>
      <c r="F19" s="107" t="s">
        <v>361</v>
      </c>
      <c r="G19" s="107">
        <v>0</v>
      </c>
      <c r="H19" s="106">
        <v>0</v>
      </c>
      <c r="I19" s="107" t="s">
        <v>363</v>
      </c>
      <c r="J19" s="107" t="s">
        <v>232</v>
      </c>
    </row>
    <row r="20" spans="1:10" ht="64.5" customHeight="1" x14ac:dyDescent="0.25">
      <c r="A20" s="100">
        <v>16</v>
      </c>
      <c r="B20" s="97" t="s">
        <v>58</v>
      </c>
      <c r="C20" s="107" t="s">
        <v>366</v>
      </c>
      <c r="D20" s="107" t="s">
        <v>280</v>
      </c>
      <c r="E20" s="107" t="s">
        <v>364</v>
      </c>
      <c r="F20" s="107" t="s">
        <v>365</v>
      </c>
      <c r="G20" s="93">
        <v>0.05</v>
      </c>
      <c r="H20" s="93">
        <v>65</v>
      </c>
      <c r="I20" s="107" t="s">
        <v>367</v>
      </c>
      <c r="J20" s="107" t="s">
        <v>368</v>
      </c>
    </row>
    <row r="21" spans="1:10" x14ac:dyDescent="0.25">
      <c r="A21" s="97">
        <v>17</v>
      </c>
      <c r="B21" s="94" t="s">
        <v>59</v>
      </c>
      <c r="C21" s="107" t="s">
        <v>66</v>
      </c>
      <c r="D21" s="107"/>
      <c r="E21" s="107"/>
      <c r="F21" s="107"/>
      <c r="G21" s="93"/>
      <c r="H21" s="106"/>
      <c r="I21" s="107"/>
      <c r="J21" s="107"/>
    </row>
    <row r="22" spans="1:10" ht="66" x14ac:dyDescent="0.25">
      <c r="A22" s="97">
        <v>18</v>
      </c>
      <c r="B22" s="402" t="s">
        <v>60</v>
      </c>
      <c r="C22" s="107" t="s">
        <v>362</v>
      </c>
      <c r="D22" s="107" t="s">
        <v>280</v>
      </c>
      <c r="E22" s="107" t="s">
        <v>369</v>
      </c>
      <c r="F22" s="107" t="s">
        <v>370</v>
      </c>
      <c r="G22" s="107">
        <v>0</v>
      </c>
      <c r="H22" s="106">
        <v>0</v>
      </c>
      <c r="I22" s="107" t="s">
        <v>371</v>
      </c>
      <c r="J22" s="107" t="s">
        <v>232</v>
      </c>
    </row>
    <row r="23" spans="1:10" ht="92.4" x14ac:dyDescent="0.25">
      <c r="A23" s="97">
        <v>19</v>
      </c>
      <c r="B23" s="403"/>
      <c r="C23" s="107" t="s">
        <v>372</v>
      </c>
      <c r="D23" s="107" t="s">
        <v>359</v>
      </c>
      <c r="E23" s="107" t="s">
        <v>373</v>
      </c>
      <c r="F23" s="107" t="s">
        <v>374</v>
      </c>
      <c r="G23" s="93">
        <v>2.5499999999999998</v>
      </c>
      <c r="H23" s="93">
        <v>61.2</v>
      </c>
      <c r="I23" s="107" t="s">
        <v>376</v>
      </c>
      <c r="J23" s="107" t="s">
        <v>375</v>
      </c>
    </row>
    <row r="24" spans="1:10" x14ac:dyDescent="0.25">
      <c r="A24" s="100">
        <v>20</v>
      </c>
      <c r="B24" s="94" t="s">
        <v>61</v>
      </c>
      <c r="C24" s="93" t="s">
        <v>73</v>
      </c>
      <c r="D24" s="77"/>
      <c r="E24" s="93"/>
      <c r="F24" s="93"/>
      <c r="G24" s="93"/>
      <c r="H24" s="93"/>
      <c r="I24" s="94"/>
      <c r="J24" s="77"/>
    </row>
    <row r="25" spans="1:10" x14ac:dyDescent="0.25">
      <c r="A25" s="95"/>
    </row>
    <row r="28" spans="1:10" x14ac:dyDescent="0.25">
      <c r="A28" s="95"/>
    </row>
    <row r="29" spans="1:10" x14ac:dyDescent="0.25">
      <c r="A29" s="98"/>
    </row>
  </sheetData>
  <mergeCells count="6">
    <mergeCell ref="B22:B23"/>
    <mergeCell ref="B9:B12"/>
    <mergeCell ref="A2:I2"/>
    <mergeCell ref="B7:B8"/>
    <mergeCell ref="B13:B15"/>
    <mergeCell ref="B16:B17"/>
  </mergeCells>
  <pageMargins left="0.70866141732283472" right="0.70866141732283472" top="0.74803149606299213" bottom="0.74803149606299213" header="0.31496062992125984" footer="0.31496062992125984"/>
  <pageSetup paperSize="9"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election activeCell="E14" sqref="E14"/>
    </sheetView>
  </sheetViews>
  <sheetFormatPr defaultRowHeight="13.2" x14ac:dyDescent="0.25"/>
  <cols>
    <col min="1" max="1" width="6.6640625" customWidth="1"/>
    <col min="2" max="2" width="17.44140625" customWidth="1"/>
    <col min="3" max="3" width="21.88671875" customWidth="1"/>
    <col min="4" max="4" width="24.6640625" customWidth="1"/>
    <col min="5" max="5" width="22.88671875" customWidth="1"/>
  </cols>
  <sheetData>
    <row r="1" spans="1:5" ht="68.25" customHeight="1" x14ac:dyDescent="0.25">
      <c r="A1" s="407" t="s">
        <v>282</v>
      </c>
      <c r="B1" s="408"/>
      <c r="C1" s="408"/>
      <c r="D1" s="408"/>
      <c r="E1" s="408"/>
    </row>
    <row r="2" spans="1:5" ht="18.600000000000001" thickBot="1" x14ac:dyDescent="0.4">
      <c r="A2" s="302"/>
      <c r="B2" s="303"/>
      <c r="C2" s="303"/>
      <c r="D2" s="303"/>
      <c r="E2" s="303"/>
    </row>
    <row r="3" spans="1:5" ht="47.4" thickBot="1" x14ac:dyDescent="0.3">
      <c r="A3" s="304" t="s">
        <v>89</v>
      </c>
      <c r="B3" s="305" t="s">
        <v>283</v>
      </c>
      <c r="C3" s="305" t="s">
        <v>284</v>
      </c>
      <c r="D3" s="305" t="s">
        <v>285</v>
      </c>
      <c r="E3" s="305" t="s">
        <v>286</v>
      </c>
    </row>
    <row r="4" spans="1:5" ht="16.2" thickBot="1" x14ac:dyDescent="0.3">
      <c r="A4" s="306">
        <v>1</v>
      </c>
      <c r="B4" s="307" t="s">
        <v>4</v>
      </c>
      <c r="C4" s="308">
        <v>21894</v>
      </c>
      <c r="D4" s="309">
        <v>11702.68</v>
      </c>
      <c r="E4" s="310">
        <v>10191.32</v>
      </c>
    </row>
    <row r="5" spans="1:5" ht="16.2" thickBot="1" x14ac:dyDescent="0.3">
      <c r="A5" s="306">
        <v>2</v>
      </c>
      <c r="B5" s="307" t="s">
        <v>6</v>
      </c>
      <c r="C5" s="308">
        <v>14243</v>
      </c>
      <c r="D5" s="308">
        <v>8983.06</v>
      </c>
      <c r="E5" s="308">
        <v>5259.94</v>
      </c>
    </row>
    <row r="6" spans="1:5" ht="16.2" thickBot="1" x14ac:dyDescent="0.3">
      <c r="A6" s="306">
        <v>3</v>
      </c>
      <c r="B6" s="307" t="s">
        <v>7</v>
      </c>
      <c r="C6" s="307">
        <v>0</v>
      </c>
      <c r="D6" s="307">
        <v>0</v>
      </c>
      <c r="E6" s="307">
        <v>0</v>
      </c>
    </row>
    <row r="9" spans="1:5" x14ac:dyDescent="0.25">
      <c r="C9" s="285"/>
      <c r="D9" s="285"/>
      <c r="E9" s="285"/>
    </row>
  </sheetData>
  <mergeCells count="1">
    <mergeCell ref="A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3</vt:i4>
      </vt:variant>
    </vt:vector>
  </HeadingPairs>
  <TitlesOfParts>
    <vt:vector size="16" baseType="lpstr">
      <vt:lpstr>Информация за 2017 год</vt:lpstr>
      <vt:lpstr>Сведения об отпуске ( передаче)</vt:lpstr>
      <vt:lpstr>Баланс эл.мощности</vt:lpstr>
      <vt:lpstr>Баланс эл. энергии</vt:lpstr>
      <vt:lpstr>Потери в сети</vt:lpstr>
      <vt:lpstr>Затраты на опл. потерь п.11 б </vt:lpstr>
      <vt:lpstr>Объем свободной мощности</vt:lpstr>
      <vt:lpstr>Аварийные отключения</vt:lpstr>
      <vt:lpstr>Величина резервируемой мощности</vt:lpstr>
      <vt:lpstr>План ремонта оборудования </vt:lpstr>
      <vt:lpstr>Заявки на тех.присоединение</vt:lpstr>
      <vt:lpstr>мероприятия по снижению потерь</vt:lpstr>
      <vt:lpstr>инвест программы</vt:lpstr>
      <vt:lpstr>'План ремонта оборудования '!_GoBack</vt:lpstr>
      <vt:lpstr>'Баланс эл. энергии'!Область_печати</vt:lpstr>
      <vt:lpstr>'Потери в сети'!Область_печати</vt:lpstr>
    </vt:vector>
  </TitlesOfParts>
  <Company>сеы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KuznetsovaNN</dc:creator>
  <cp:lastModifiedBy>Кузнецова Нина Николаевна</cp:lastModifiedBy>
  <cp:lastPrinted>2018-02-16T09:50:03Z</cp:lastPrinted>
  <dcterms:created xsi:type="dcterms:W3CDTF">2010-09-10T08:26:54Z</dcterms:created>
  <dcterms:modified xsi:type="dcterms:W3CDTF">2018-08-27T05:54:07Z</dcterms:modified>
</cp:coreProperties>
</file>