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4355" windowHeight="7815"/>
  </bookViews>
  <sheets>
    <sheet name="ТЭ Вода 2016 год.тп" sheetId="1" r:id="rId1"/>
    <sheet name="ТЭ ПАР 2016 год. тп" sheetId="2" r:id="rId2"/>
    <sheet name="Лист3" sheetId="3" r:id="rId3"/>
  </sheets>
  <externalReferences>
    <externalReference r:id="rId4"/>
  </externalReferences>
  <definedNames>
    <definedName name="flagSum_List02_2">'ТЭ Вода 2016 год.тп'!$H$16:$H$26</definedName>
    <definedName name="kind_of_fuels">[1]TEHSHEET!$M$2:$M$29</definedName>
    <definedName name="kind_of_purchase_method">[1]TEHSHEET!$O$2:$O$4</definedName>
    <definedName name="org">[1]Титульный!$F$17</definedName>
  </definedNames>
  <calcPr calcId="145621"/>
</workbook>
</file>

<file path=xl/calcChain.xml><?xml version="1.0" encoding="utf-8"?>
<calcChain xmlns="http://schemas.openxmlformats.org/spreadsheetml/2006/main">
  <c r="I74" i="2" l="1"/>
  <c r="H74" i="2"/>
  <c r="E60" i="2"/>
  <c r="E57" i="2"/>
  <c r="E42" i="2"/>
  <c r="E18" i="2"/>
  <c r="E13" i="2"/>
  <c r="E7" i="2"/>
  <c r="B3" i="2"/>
  <c r="E12" i="2" l="1"/>
  <c r="E10" i="2" s="1"/>
  <c r="E13" i="1"/>
  <c r="E62" i="1"/>
  <c r="E59" i="1"/>
  <c r="E44" i="1"/>
  <c r="E26" i="1"/>
  <c r="B24" i="1"/>
  <c r="B23" i="1"/>
  <c r="B22" i="1"/>
  <c r="B21" i="1"/>
  <c r="E20" i="1"/>
  <c r="B20" i="1"/>
  <c r="B19" i="1"/>
  <c r="B18" i="1"/>
  <c r="B17" i="1"/>
  <c r="B16" i="1"/>
  <c r="B15" i="1"/>
  <c r="B14" i="1"/>
  <c r="E8" i="1"/>
  <c r="B4" i="1"/>
  <c r="E11" i="1" l="1"/>
  <c r="I78" i="1" s="1"/>
  <c r="I87" i="2" l="1"/>
  <c r="I91" i="1"/>
  <c r="I86" i="1"/>
  <c r="I81" i="1"/>
  <c r="I82" i="2"/>
  <c r="I77" i="2"/>
</calcChain>
</file>

<file path=xl/sharedStrings.xml><?xml version="1.0" encoding="utf-8"?>
<sst xmlns="http://schemas.openxmlformats.org/spreadsheetml/2006/main" count="436" uniqueCount="155">
  <si>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</si>
  <si>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</si>
  <si>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</si>
  <si>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</si>
  <si>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</si>
  <si>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</si>
  <si>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</si>
  <si>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</si>
  <si>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</si>
  <si>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</si>
  <si>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</si>
  <si>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</si>
  <si>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Тепловая нагрузка по договорам, заключенным в рамках осуществления регулируемых видов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</si>
  <si>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</si>
  <si>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</si>
  <si>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</si>
  <si>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</si>
  <si>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</si>
  <si>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газ природный по нерегулируемой цене</t>
  </si>
  <si>
    <t>x</t>
  </si>
  <si>
    <t>Объем</t>
  </si>
  <si>
    <t>тыс м3</t>
  </si>
  <si>
    <t>Стоимость за единицу объема</t>
  </si>
  <si>
    <t>Стоимость доставки</t>
  </si>
  <si>
    <t>Способ приобретения</t>
  </si>
  <si>
    <t>прямые договора без торгов</t>
  </si>
  <si>
    <t>мазут</t>
  </si>
  <si>
    <t>тонны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</si>
  <si>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</si>
  <si>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</si>
  <si>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</si>
  <si>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</si>
  <si>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</si>
  <si>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</si>
  <si>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</si>
  <si>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</si>
  <si>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</si>
  <si>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</si>
  <si>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</si>
  <si>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</si>
  <si>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</si>
  <si>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</si>
  <si>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</si>
  <si>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</si>
  <si>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</si>
  <si>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</si>
  <si>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</si>
  <si>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</si>
  <si>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</si>
  <si>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</si>
  <si>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</si>
  <si>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</si>
  <si>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</si>
  <si>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</si>
  <si>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</si>
  <si>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</si>
  <si>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</si>
  <si>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</si>
  <si>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</si>
  <si>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</si>
  <si>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</si>
  <si>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</si>
  <si>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</si>
  <si>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</si>
  <si>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</si>
  <si>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</si>
  <si>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</si>
  <si>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</si>
  <si>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</si>
  <si>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2.15.1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</si>
  <si>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</si>
  <si>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</si>
  <si>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</si>
  <si>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</si>
  <si>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</si>
  <si>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</si>
  <si>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</si>
  <si>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</si>
  <si>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</si>
  <si>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</si>
  <si>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</si>
  <si>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</si>
  <si>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</si>
  <si>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</si>
  <si>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</si>
  <si>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</si>
  <si>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</si>
  <si>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</si>
  <si>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</si>
  <si>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</si>
  <si>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</si>
  <si>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</si>
  <si>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</si>
  <si>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</si>
  <si>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</si>
  <si>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</si>
  <si>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</si>
  <si>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</si>
  <si>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</si>
  <si>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</si>
  <si>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</si>
  <si>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</si>
  <si>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</si>
  <si>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</si>
  <si>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</si>
  <si>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</si>
  <si>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</si>
  <si>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</si>
  <si>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</si>
  <si>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</si>
  <si>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</si>
  <si>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</si>
  <si>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</si>
  <si>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</si>
  <si>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</si>
  <si>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</si>
  <si>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</si>
  <si>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</si>
  <si>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</si>
  <si>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</si>
  <si>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</si>
  <si>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</si>
  <si>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</si>
  <si>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</si>
  <si>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1.1.</t>
  </si>
  <si>
    <t>1.1.1.</t>
  </si>
  <si>
    <t>Итого по поставщику</t>
  </si>
  <si>
    <t xml:space="preserve"> -</t>
  </si>
  <si>
    <t>шт</t>
  </si>
  <si>
    <t>1.1.2.</t>
  </si>
  <si>
    <t>1.1.3.</t>
  </si>
  <si>
    <t>Информация об объемах товаров и услуг, их стоимости и способах приобретения (Тепловая энергия  -ПАР )</t>
  </si>
  <si>
    <t>_</t>
  </si>
  <si>
    <t>*п. 2.14.1 Информация об объемах товаров и услуг, их стоимости и способах приобретения (Тепловая энергия  -ВОДА )</t>
  </si>
  <si>
    <t xml:space="preserve">Тепловая энергия Горячая вода </t>
  </si>
  <si>
    <t>отсутствует</t>
  </si>
  <si>
    <t>8.0</t>
  </si>
  <si>
    <t>Добавить источник тепловой энергии</t>
  </si>
  <si>
    <t>17.0</t>
  </si>
  <si>
    <t>https://stz.tmk-group.ru/media_ru/files/214/BUH_BAL_2016_PAO_</t>
  </si>
  <si>
    <t xml:space="preserve">Товары и услуги, приобретенные у организаций, сумма оплаты услуг которых    превышает 20% суммы  расходов по статье  </t>
  </si>
  <si>
    <t xml:space="preserve">Товары и услуги, приобретенные у организаций, сумма оплаты услуг которых   превышает 20% суммы  расходов по статье  </t>
  </si>
  <si>
    <t>Тепловая энергия (пар)</t>
  </si>
  <si>
    <t>2.2.1.</t>
  </si>
  <si>
    <t>2.2.1.1.</t>
  </si>
  <si>
    <t>2.2.1.2.</t>
  </si>
  <si>
    <t>2.2.1.3.</t>
  </si>
  <si>
    <t>2.2.1.4.</t>
  </si>
  <si>
    <t>2.2.2.</t>
  </si>
  <si>
    <t>2.2.2.1.</t>
  </si>
  <si>
    <t>2.2.2.2.</t>
  </si>
  <si>
    <t>2.2.2.3.</t>
  </si>
  <si>
    <t>2.2.2.4.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</si>
  <si>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1"/>
        <color theme="1"/>
        <rFont val="Calibri"/>
        <family val="2"/>
        <charset val="204"/>
        <scheme val="minor"/>
      </rPr>
      <t xml:space="preserve">(в части ТЕПЛОВОЙ ЭНЕРГИИ "ПАР") </t>
    </r>
    <r>
      <rPr>
        <b/>
        <sz val="10"/>
        <rFont val="Tahoma"/>
        <family val="2"/>
        <charset val="204"/>
      </rPr>
      <t>* 2016 год (факт)</t>
    </r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</si>
  <si>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1"/>
        <color theme="1"/>
        <rFont val="Calibri"/>
        <family val="2"/>
        <charset val="204"/>
        <scheme val="minor"/>
      </rPr>
      <t xml:space="preserve">(в части ТЕПЛОВОЙ ЭНЕРГИИ "ВОДА") </t>
    </r>
    <r>
      <rPr>
        <b/>
        <sz val="10"/>
        <rFont val="Tahoma"/>
        <family val="2"/>
        <charset val="204"/>
      </rPr>
      <t>* 2016 год (факт)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</si>
</sst>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0.0"/>
    <numFmt numFmtId="168" formatCode="#,##0.000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name val="Calibri"/>
      <family val="2"/>
      <charset val="204"/>
    </font>
    <font>
      <b/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lightDown">
        <fgColor rgb="FFEAEAEA"/>
      </patternFill>
    </fill>
    <fill>
      <patternFill patternType="lightDown">
        <fgColor indexed="22"/>
        <bgColor indexed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 style="mediumDashed">
        <color indexed="55"/>
      </right>
      <top/>
      <bottom style="dotted">
        <color indexed="55"/>
      </bottom>
      <diagonal/>
    </border>
    <border>
      <left/>
      <right style="medium">
        <color indexed="55"/>
      </right>
      <top/>
      <bottom style="dotted">
        <color indexed="55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medium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thin">
        <color indexed="64"/>
      </top>
      <bottom style="medium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</borders>
  <cellStyleXfs count="87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6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8" fillId="12" borderId="1" applyNumberFormat="0" applyAlignment="0"/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2" borderId="1" applyAlignment="0">
      <alignment horizontal="left" vertical="center"/>
    </xf>
    <xf numFmtId="0" fontId="29" fillId="2" borderId="1" applyNumberFormat="0" applyAlignment="0">
      <alignment horizontal="left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4" fillId="4" borderId="1" applyNumberFormat="0" applyAlignment="0"/>
    <xf numFmtId="0" fontId="14" fillId="4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30" fillId="13" borderId="2" applyNumberFormat="0">
      <alignment horizontal="center" vertical="center"/>
    </xf>
    <xf numFmtId="49" fontId="25" fillId="6" borderId="3" applyNumberFormat="0">
      <alignment horizontal="center" vertical="center"/>
    </xf>
    <xf numFmtId="0" fontId="10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4" fontId="2" fillId="8" borderId="5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34" fillId="0" borderId="0"/>
    <xf numFmtId="0" fontId="1" fillId="0" borderId="0"/>
    <xf numFmtId="0" fontId="34" fillId="0" borderId="0"/>
    <xf numFmtId="0" fontId="24" fillId="9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0" fontId="24" fillId="9" borderId="0" applyNumberFormat="0" applyBorder="0" applyAlignment="0">
      <alignment horizontal="left" vertical="center"/>
    </xf>
    <xf numFmtId="0" fontId="24" fillId="9" borderId="0" applyNumberFormat="0" applyBorder="0" applyAlignment="0">
      <alignment horizontal="left" vertical="center"/>
    </xf>
    <xf numFmtId="49" fontId="2" fillId="0" borderId="0" applyBorder="0">
      <alignment vertical="top"/>
    </xf>
    <xf numFmtId="0" fontId="3" fillId="0" borderId="0"/>
    <xf numFmtId="0" fontId="27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49" fontId="2" fillId="9" borderId="0" applyBorder="0">
      <alignment vertical="top"/>
    </xf>
    <xf numFmtId="49" fontId="2" fillId="9" borderId="0" applyBorder="0">
      <alignment vertical="top"/>
    </xf>
    <xf numFmtId="0" fontId="24" fillId="9" borderId="0" applyNumberFormat="0" applyBorder="0" applyAlignment="0">
      <alignment horizontal="left" vertical="center"/>
    </xf>
    <xf numFmtId="0" fontId="31" fillId="0" borderId="0"/>
    <xf numFmtId="0" fontId="3" fillId="0" borderId="0"/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10" borderId="0" applyBorder="0">
      <alignment horizontal="right"/>
    </xf>
    <xf numFmtId="4" fontId="2" fillId="10" borderId="0" applyFont="0" applyBorder="0">
      <alignment horizontal="right"/>
    </xf>
    <xf numFmtId="4" fontId="2" fillId="10" borderId="0" applyBorder="0">
      <alignment horizontal="right"/>
    </xf>
    <xf numFmtId="4" fontId="2" fillId="10" borderId="6" applyBorder="0">
      <alignment horizontal="right"/>
    </xf>
  </cellStyleXfs>
  <cellXfs count="125">
    <xf numFmtId="0" fontId="0" fillId="0" borderId="0" xfId="0"/>
    <xf numFmtId="4" fontId="0" fillId="0" borderId="0" xfId="0" applyNumberFormat="1"/>
    <xf numFmtId="0" fontId="2" fillId="5" borderId="0" xfId="78" applyFont="1" applyFill="1" applyBorder="1" applyAlignment="1" applyProtection="1">
      <alignment vertical="center" wrapText="1"/>
    </xf>
    <xf numFmtId="0" fontId="2" fillId="5" borderId="7" xfId="78" applyFont="1" applyFill="1" applyBorder="1" applyAlignment="1" applyProtection="1">
      <alignment horizontal="center" vertical="center" wrapText="1"/>
    </xf>
    <xf numFmtId="0" fontId="2" fillId="0" borderId="7" xfId="48" applyFont="1" applyFill="1" applyBorder="1" applyAlignment="1" applyProtection="1">
      <alignment horizontal="center" vertical="center" wrapText="1"/>
    </xf>
    <xf numFmtId="49" fontId="2" fillId="2" borderId="8" xfId="77" applyNumberFormat="1" applyFont="1" applyFill="1" applyBorder="1" applyAlignment="1" applyProtection="1">
      <alignment horizontal="center" vertical="center" wrapText="1"/>
    </xf>
    <xf numFmtId="0" fontId="8" fillId="5" borderId="0" xfId="78" applyFont="1" applyFill="1" applyBorder="1" applyAlignment="1" applyProtection="1">
      <alignment horizontal="center" vertical="center" wrapText="1"/>
    </xf>
    <xf numFmtId="0" fontId="2" fillId="5" borderId="0" xfId="78" applyFont="1" applyFill="1" applyBorder="1" applyAlignment="1" applyProtection="1">
      <alignment horizontal="center" vertical="center" wrapText="1"/>
    </xf>
    <xf numFmtId="0" fontId="2" fillId="0" borderId="8" xfId="78" applyFont="1" applyFill="1" applyBorder="1" applyAlignment="1" applyProtection="1">
      <alignment horizontal="left" vertical="center" wrapText="1" indent="2"/>
    </xf>
    <xf numFmtId="49" fontId="19" fillId="5" borderId="14" xfId="48" applyNumberFormat="1" applyFont="1" applyFill="1" applyBorder="1" applyAlignment="1" applyProtection="1">
      <alignment horizontal="center" vertical="center" wrapText="1"/>
    </xf>
    <xf numFmtId="0" fontId="2" fillId="0" borderId="15" xfId="78" applyFont="1" applyFill="1" applyBorder="1" applyAlignment="1" applyProtection="1">
      <alignment horizontal="left" vertical="center" wrapText="1"/>
    </xf>
    <xf numFmtId="0" fontId="2" fillId="0" borderId="8" xfId="78" applyFont="1" applyFill="1" applyBorder="1" applyAlignment="1" applyProtection="1">
      <alignment horizontal="center" vertical="center" wrapText="1"/>
    </xf>
    <xf numFmtId="14" fontId="2" fillId="5" borderId="8" xfId="78" applyNumberFormat="1" applyFont="1" applyFill="1" applyBorder="1" applyAlignment="1" applyProtection="1">
      <alignment horizontal="center" vertical="center" wrapText="1"/>
    </xf>
    <xf numFmtId="4" fontId="2" fillId="11" borderId="10" xfId="78" applyNumberFormat="1" applyFont="1" applyFill="1" applyBorder="1" applyAlignment="1" applyProtection="1">
      <alignment horizontal="right" vertical="center" wrapText="1"/>
      <protection locked="0"/>
    </xf>
    <xf numFmtId="4" fontId="35" fillId="0" borderId="9" xfId="78" applyNumberFormat="1" applyFont="1" applyFill="1" applyBorder="1" applyAlignment="1" applyProtection="1">
      <alignment horizontal="right" vertical="center" wrapText="1"/>
    </xf>
    <xf numFmtId="4" fontId="2" fillId="11" borderId="9" xfId="78" applyNumberFormat="1" applyFont="1" applyFill="1" applyBorder="1" applyAlignment="1" applyProtection="1">
      <alignment horizontal="right" vertical="center" wrapText="1"/>
      <protection locked="0"/>
    </xf>
    <xf numFmtId="166" fontId="2" fillId="11" borderId="10" xfId="78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48" applyFont="1" applyFill="1" applyBorder="1" applyAlignment="1" applyProtection="1">
      <alignment horizontal="center" vertical="center" wrapText="1"/>
    </xf>
    <xf numFmtId="49" fontId="2" fillId="5" borderId="18" xfId="78" applyNumberFormat="1" applyFont="1" applyFill="1" applyBorder="1" applyAlignment="1" applyProtection="1">
      <alignment horizontal="center" vertical="center" wrapText="1"/>
    </xf>
    <xf numFmtId="4" fontId="2" fillId="10" borderId="9" xfId="78" applyNumberFormat="1" applyFont="1" applyFill="1" applyBorder="1" applyAlignment="1" applyProtection="1">
      <alignment horizontal="right" vertical="center" wrapText="1"/>
    </xf>
    <xf numFmtId="0" fontId="2" fillId="0" borderId="8" xfId="78" applyFont="1" applyFill="1" applyBorder="1" applyAlignment="1" applyProtection="1">
      <alignment horizontal="left" vertical="center" wrapText="1" indent="1"/>
    </xf>
    <xf numFmtId="166" fontId="2" fillId="10" borderId="9" xfId="78" applyNumberFormat="1" applyFont="1" applyFill="1" applyBorder="1" applyAlignment="1" applyProtection="1">
      <alignment horizontal="right" vertical="center" wrapText="1"/>
    </xf>
    <xf numFmtId="4" fontId="2" fillId="11" borderId="17" xfId="78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8" fillId="5" borderId="0" xfId="0" applyFont="1" applyFill="1" applyAlignment="1">
      <alignment horizontal="center" wrapText="1"/>
    </xf>
    <xf numFmtId="0" fontId="37" fillId="5" borderId="0" xfId="0" applyFont="1" applyFill="1" applyAlignment="1">
      <alignment horizontal="center" wrapText="1"/>
    </xf>
    <xf numFmtId="0" fontId="8" fillId="5" borderId="19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38" fillId="5" borderId="0" xfId="0" applyFont="1" applyFill="1" applyAlignment="1">
      <alignment horizontal="center" wrapText="1"/>
    </xf>
    <xf numFmtId="0" fontId="8" fillId="5" borderId="21" xfId="0" applyFont="1" applyFill="1" applyBorder="1" applyAlignment="1">
      <alignment horizontal="center" wrapText="1"/>
    </xf>
    <xf numFmtId="4" fontId="8" fillId="10" borderId="21" xfId="0" applyNumberFormat="1" applyFont="1" applyFill="1" applyBorder="1" applyAlignment="1">
      <alignment horizontal="center"/>
    </xf>
    <xf numFmtId="16" fontId="2" fillId="5" borderId="20" xfId="0" applyNumberFormat="1" applyFont="1" applyFill="1" applyBorder="1" applyAlignment="1">
      <alignment horizontal="center" wrapText="1"/>
    </xf>
    <xf numFmtId="0" fontId="2" fillId="5" borderId="19" xfId="0" applyFont="1" applyFill="1" applyBorder="1"/>
    <xf numFmtId="0" fontId="2" fillId="5" borderId="20" xfId="0" applyFont="1" applyFill="1" applyBorder="1"/>
    <xf numFmtId="0" fontId="2" fillId="8" borderId="24" xfId="0" applyFont="1" applyFill="1" applyBorder="1" applyAlignment="1">
      <alignment horizontal="center" wrapText="1"/>
    </xf>
    <xf numFmtId="0" fontId="8" fillId="5" borderId="25" xfId="0" applyFont="1" applyFill="1" applyBorder="1" applyAlignment="1">
      <alignment horizontal="left" wrapText="1" indent="1"/>
    </xf>
    <xf numFmtId="0" fontId="2" fillId="0" borderId="25" xfId="0" applyFont="1" applyBorder="1" applyAlignment="1">
      <alignment vertical="top"/>
    </xf>
    <xf numFmtId="0" fontId="2" fillId="5" borderId="25" xfId="0" applyFont="1" applyFill="1" applyBorder="1"/>
    <xf numFmtId="0" fontId="2" fillId="5" borderId="26" xfId="0" applyFont="1" applyFill="1" applyBorder="1"/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2" fillId="5" borderId="0" xfId="0" applyFont="1" applyFill="1"/>
    <xf numFmtId="0" fontId="2" fillId="8" borderId="28" xfId="0" applyFont="1" applyFill="1" applyBorder="1" applyAlignment="1">
      <alignment horizontal="center" wrapText="1"/>
    </xf>
    <xf numFmtId="0" fontId="2" fillId="8" borderId="31" xfId="0" applyFont="1" applyFill="1" applyBorder="1" applyAlignment="1">
      <alignment horizontal="center" wrapText="1"/>
    </xf>
    <xf numFmtId="0" fontId="2" fillId="8" borderId="31" xfId="0" applyFont="1" applyFill="1" applyBorder="1" applyAlignment="1">
      <alignment horizontal="center"/>
    </xf>
    <xf numFmtId="167" fontId="8" fillId="5" borderId="2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9" fillId="15" borderId="0" xfId="0" applyFont="1" applyFill="1"/>
    <xf numFmtId="0" fontId="39" fillId="15" borderId="34" xfId="0" applyFont="1" applyFill="1" applyBorder="1"/>
    <xf numFmtId="0" fontId="40" fillId="5" borderId="0" xfId="0" applyFont="1" applyFill="1"/>
    <xf numFmtId="0" fontId="2" fillId="8" borderId="35" xfId="0" applyFont="1" applyFill="1" applyBorder="1" applyAlignment="1">
      <alignment horizontal="center" wrapText="1"/>
    </xf>
    <xf numFmtId="0" fontId="13" fillId="15" borderId="0" xfId="40" applyFill="1" applyAlignment="1" applyProtection="1"/>
    <xf numFmtId="0" fontId="9" fillId="15" borderId="0" xfId="0" applyFont="1" applyFill="1"/>
    <xf numFmtId="0" fontId="2" fillId="15" borderId="19" xfId="0" applyFont="1" applyFill="1" applyBorder="1" applyAlignment="1">
      <alignment horizontal="center"/>
    </xf>
    <xf numFmtId="0" fontId="13" fillId="15" borderId="19" xfId="40" applyFill="1" applyBorder="1" applyAlignment="1" applyProtection="1"/>
    <xf numFmtId="0" fontId="9" fillId="15" borderId="19" xfId="0" applyFont="1" applyFill="1" applyBorder="1"/>
    <xf numFmtId="0" fontId="39" fillId="15" borderId="19" xfId="0" applyFont="1" applyFill="1" applyBorder="1"/>
    <xf numFmtId="0" fontId="39" fillId="15" borderId="19" xfId="0" applyFont="1" applyFill="1" applyBorder="1" applyAlignment="1">
      <alignment horizontal="center"/>
    </xf>
    <xf numFmtId="0" fontId="39" fillId="15" borderId="20" xfId="0" applyFont="1" applyFill="1" applyBorder="1"/>
    <xf numFmtId="0" fontId="2" fillId="0" borderId="0" xfId="0" applyFont="1" applyFill="1" applyBorder="1" applyAlignment="1">
      <alignment horizontal="center"/>
    </xf>
    <xf numFmtId="0" fontId="13" fillId="0" borderId="0" xfId="40" applyFill="1" applyBorder="1" applyAlignment="1" applyProtection="1"/>
    <xf numFmtId="0" fontId="36" fillId="0" borderId="0" xfId="0" applyFont="1" applyAlignment="1">
      <alignment wrapText="1"/>
    </xf>
    <xf numFmtId="2" fontId="8" fillId="5" borderId="21" xfId="0" applyNumberFormat="1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49" fontId="2" fillId="5" borderId="0" xfId="78" applyNumberFormat="1" applyFont="1" applyFill="1" applyBorder="1" applyAlignment="1" applyProtection="1">
      <alignment horizontal="center" vertical="center" wrapText="1"/>
    </xf>
    <xf numFmtId="0" fontId="2" fillId="0" borderId="0" xfId="78" applyFont="1" applyFill="1" applyBorder="1" applyAlignment="1" applyProtection="1">
      <alignment horizontal="left" vertical="center" wrapText="1"/>
    </xf>
    <xf numFmtId="0" fontId="2" fillId="0" borderId="0" xfId="78" applyFont="1" applyFill="1" applyBorder="1" applyAlignment="1" applyProtection="1">
      <alignment horizontal="center" vertical="center" wrapText="1"/>
    </xf>
    <xf numFmtId="49" fontId="2" fillId="0" borderId="0" xfId="7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/>
    <xf numFmtId="4" fontId="2" fillId="0" borderId="0" xfId="78" applyNumberFormat="1" applyFont="1" applyFill="1" applyBorder="1" applyAlignment="1" applyProtection="1">
      <alignment horizontal="right" vertical="center" wrapText="1"/>
    </xf>
    <xf numFmtId="4" fontId="41" fillId="0" borderId="0" xfId="78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78" applyNumberFormat="1" applyFont="1" applyFill="1" applyBorder="1" applyAlignment="1" applyProtection="1">
      <alignment horizontal="right" vertical="center" wrapText="1"/>
    </xf>
    <xf numFmtId="4" fontId="35" fillId="0" borderId="0" xfId="78" applyNumberFormat="1" applyFont="1" applyFill="1" applyBorder="1" applyAlignment="1" applyProtection="1">
      <alignment horizontal="right" vertical="center" wrapText="1"/>
    </xf>
    <xf numFmtId="4" fontId="2" fillId="0" borderId="0" xfId="78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78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1" applyFont="1" applyFill="1" applyBorder="1" applyAlignment="1" applyProtection="1">
      <alignment horizontal="right" vertical="center"/>
    </xf>
    <xf numFmtId="166" fontId="2" fillId="0" borderId="0" xfId="78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77" applyNumberFormat="1" applyFont="1" applyFill="1" applyBorder="1" applyAlignment="1" applyProtection="1">
      <alignment horizontal="center" vertical="center" wrapText="1"/>
    </xf>
    <xf numFmtId="49" fontId="9" fillId="0" borderId="0" xfId="36" applyNumberFormat="1" applyFont="1" applyFill="1" applyBorder="1" applyAlignment="1" applyProtection="1">
      <alignment horizontal="left" vertical="center" wrapText="1"/>
      <protection locked="0"/>
    </xf>
    <xf numFmtId="168" fontId="0" fillId="0" borderId="0" xfId="0" applyNumberFormat="1" applyFill="1" applyBorder="1"/>
    <xf numFmtId="49" fontId="0" fillId="5" borderId="8" xfId="78" applyNumberFormat="1" applyFont="1" applyFill="1" applyBorder="1" applyAlignment="1" applyProtection="1">
      <alignment horizontal="center" vertical="center" wrapText="1"/>
    </xf>
    <xf numFmtId="49" fontId="0" fillId="11" borderId="8" xfId="7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8" xfId="78" applyFont="1" applyFill="1" applyBorder="1" applyAlignment="1" applyProtection="1">
      <alignment horizontal="center" vertical="center" wrapText="1"/>
    </xf>
    <xf numFmtId="0" fontId="8" fillId="14" borderId="37" xfId="0" applyFont="1" applyFill="1" applyBorder="1" applyAlignment="1" applyProtection="1">
      <alignment horizontal="center" vertical="center"/>
    </xf>
    <xf numFmtId="0" fontId="18" fillId="14" borderId="16" xfId="0" applyFont="1" applyFill="1" applyBorder="1" applyAlignment="1" applyProtection="1">
      <alignment horizontal="left" vertical="center" indent="1"/>
    </xf>
    <xf numFmtId="0" fontId="18" fillId="14" borderId="16" xfId="0" applyFont="1" applyFill="1" applyBorder="1" applyAlignment="1" applyProtection="1">
      <alignment horizontal="left" vertical="center"/>
    </xf>
    <xf numFmtId="0" fontId="18" fillId="14" borderId="16" xfId="0" applyFont="1" applyFill="1" applyBorder="1" applyAlignment="1" applyProtection="1">
      <alignment horizontal="right" vertical="center"/>
    </xf>
    <xf numFmtId="0" fontId="0" fillId="11" borderId="8" xfId="78" applyNumberFormat="1" applyFont="1" applyFill="1" applyBorder="1" applyAlignment="1" applyProtection="1">
      <alignment horizontal="left" vertical="center" wrapText="1" indent="2"/>
      <protection locked="0"/>
    </xf>
    <xf numFmtId="14" fontId="0" fillId="5" borderId="8" xfId="78" applyNumberFormat="1" applyFont="1" applyFill="1" applyBorder="1" applyAlignment="1" applyProtection="1">
      <alignment horizontal="center" vertical="center" wrapText="1"/>
    </xf>
    <xf numFmtId="0" fontId="0" fillId="0" borderId="8" xfId="78" applyFont="1" applyFill="1" applyBorder="1" applyAlignment="1" applyProtection="1">
      <alignment horizontal="left" vertical="center" wrapText="1" indent="3"/>
    </xf>
    <xf numFmtId="49" fontId="0" fillId="1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11" borderId="9" xfId="78" applyNumberFormat="1" applyFont="1" applyFill="1" applyBorder="1" applyAlignment="1" applyProtection="1">
      <alignment horizontal="left" vertical="center" wrapText="1"/>
      <protection locked="0"/>
    </xf>
    <xf numFmtId="0" fontId="0" fillId="0" borderId="8" xfId="78" applyFont="1" applyFill="1" applyBorder="1" applyAlignment="1" applyProtection="1">
      <alignment horizontal="left" vertical="center" wrapText="1" indent="1"/>
    </xf>
    <xf numFmtId="49" fontId="0" fillId="11" borderId="8" xfId="78" applyNumberFormat="1" applyFont="1" applyFill="1" applyBorder="1" applyAlignment="1" applyProtection="1">
      <alignment horizontal="left" vertical="center" wrapText="1" indent="2"/>
      <protection locked="0"/>
    </xf>
    <xf numFmtId="49" fontId="9" fillId="0" borderId="0" xfId="36" applyNumberFormat="1" applyAlignment="1" applyProtection="1">
      <alignment horizontal="center" vertical="center" wrapText="1"/>
    </xf>
    <xf numFmtId="166" fontId="0" fillId="11" borderId="9" xfId="78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78" applyNumberFormat="1" applyFont="1" applyFill="1" applyBorder="1" applyAlignment="1" applyProtection="1">
      <alignment horizontal="right" vertical="center" wrapText="1"/>
    </xf>
    <xf numFmtId="49" fontId="9" fillId="8" borderId="8" xfId="36" applyNumberFormat="1" applyFill="1" applyBorder="1" applyAlignment="1" applyProtection="1">
      <alignment horizontal="left" vertical="center" wrapText="1"/>
      <protection locked="0"/>
    </xf>
    <xf numFmtId="0" fontId="14" fillId="0" borderId="12" xfId="79" applyFont="1" applyBorder="1" applyAlignment="1">
      <alignment horizontal="center" vertical="center" wrapText="1"/>
    </xf>
    <xf numFmtId="0" fontId="2" fillId="0" borderId="13" xfId="47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8" fillId="5" borderId="22" xfId="0" applyFont="1" applyFill="1" applyBorder="1" applyAlignment="1">
      <alignment wrapText="1"/>
    </xf>
    <xf numFmtId="0" fontId="8" fillId="5" borderId="23" xfId="0" applyFont="1" applyFill="1" applyBorder="1" applyAlignment="1">
      <alignment wrapText="1"/>
    </xf>
    <xf numFmtId="0" fontId="8" fillId="5" borderId="21" xfId="0" applyFont="1" applyFill="1" applyBorder="1" applyAlignment="1">
      <alignment wrapText="1"/>
    </xf>
    <xf numFmtId="0" fontId="2" fillId="5" borderId="22" xfId="0" applyFont="1" applyFill="1" applyBorder="1" applyAlignment="1">
      <alignment horizontal="left" wrapText="1" indent="1"/>
    </xf>
    <xf numFmtId="0" fontId="2" fillId="5" borderId="23" xfId="0" applyFont="1" applyFill="1" applyBorder="1" applyAlignment="1">
      <alignment horizontal="left" wrapText="1" indent="1"/>
    </xf>
    <xf numFmtId="14" fontId="2" fillId="5" borderId="24" xfId="0" applyNumberFormat="1" applyFont="1" applyFill="1" applyBorder="1" applyAlignment="1">
      <alignment horizontal="center"/>
    </xf>
    <xf numFmtId="14" fontId="2" fillId="5" borderId="28" xfId="0" applyNumberFormat="1" applyFont="1" applyFill="1" applyBorder="1" applyAlignment="1">
      <alignment horizontal="center"/>
    </xf>
    <xf numFmtId="14" fontId="2" fillId="5" borderId="35" xfId="0" applyNumberFormat="1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 wrapText="1"/>
    </xf>
    <xf numFmtId="0" fontId="2" fillId="8" borderId="30" xfId="0" applyFont="1" applyFill="1" applyBorder="1" applyAlignment="1">
      <alignment horizontal="center" wrapText="1"/>
    </xf>
    <xf numFmtId="0" fontId="2" fillId="8" borderId="33" xfId="0" applyFont="1" applyFill="1" applyBorder="1" applyAlignment="1">
      <alignment horizontal="center" wrapText="1"/>
    </xf>
    <xf numFmtId="0" fontId="2" fillId="8" borderId="24" xfId="0" applyFont="1" applyFill="1" applyBorder="1" applyAlignment="1">
      <alignment horizontal="center" wrapText="1"/>
    </xf>
    <xf numFmtId="0" fontId="2" fillId="8" borderId="28" xfId="0" applyFont="1" applyFill="1" applyBorder="1" applyAlignment="1">
      <alignment horizontal="center" wrapText="1"/>
    </xf>
    <xf numFmtId="0" fontId="2" fillId="8" borderId="35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15" fillId="0" borderId="12" xfId="79" applyFont="1" applyBorder="1" applyAlignment="1">
      <alignment horizontal="center" vertical="center" wrapText="1"/>
    </xf>
    <xf numFmtId="0" fontId="2" fillId="0" borderId="0" xfId="78" applyFont="1" applyFill="1" applyAlignment="1" applyProtection="1">
      <alignment vertical="center" wrapText="1"/>
    </xf>
    <xf numFmtId="2" fontId="2" fillId="5" borderId="8" xfId="78" applyNumberFormat="1" applyFont="1" applyFill="1" applyBorder="1" applyAlignment="1" applyProtection="1">
      <alignment horizontal="center" vertical="center" wrapText="1"/>
    </xf>
    <xf numFmtId="2" fontId="0" fillId="5" borderId="8" xfId="78" applyNumberFormat="1" applyFont="1" applyFill="1" applyBorder="1" applyAlignment="1" applyProtection="1">
      <alignment horizontal="center" vertical="center" wrapText="1"/>
    </xf>
    <xf numFmtId="49" fontId="0" fillId="16" borderId="0" xfId="78" applyNumberFormat="1" applyFont="1" applyFill="1" applyBorder="1" applyAlignment="1" applyProtection="1">
      <alignment horizontal="left" vertical="center" wrapText="1"/>
      <protection locked="0"/>
    </xf>
  </cellXfs>
  <cellStyles count="8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Action" xfId="17"/>
    <cellStyle name="Cells" xfId="18"/>
    <cellStyle name="Cells 2" xfId="19"/>
    <cellStyle name="Currency [0]" xfId="20"/>
    <cellStyle name="Currency2" xfId="21"/>
    <cellStyle name="DblClick" xfId="22"/>
    <cellStyle name="DblClickWeb" xfId="23"/>
    <cellStyle name="Followed Hyperlink" xfId="24"/>
    <cellStyle name="Formuls" xfId="25"/>
    <cellStyle name="Header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" xfId="33"/>
    <cellStyle name="Title 4" xfId="34"/>
    <cellStyle name="Ввод  2" xfId="35"/>
    <cellStyle name="Гиперссылка" xfId="36" builtinId="8"/>
    <cellStyle name="Гиперссылка 2" xfId="37"/>
    <cellStyle name="Гиперссылка 2 2" xfId="38"/>
    <cellStyle name="Гиперссылка 2 2 2" xfId="39"/>
    <cellStyle name="Гиперссылка 3" xfId="40"/>
    <cellStyle name="Гиперссылка 4" xfId="41"/>
    <cellStyle name="Гиперссылка 4 2" xfId="42"/>
    <cellStyle name="Гиперссылка 4 2 2" xfId="43"/>
    <cellStyle name="Гиперссылка 4 3" xfId="44"/>
    <cellStyle name="Гиперссылка 4 6" xfId="45"/>
    <cellStyle name="Гиперссылка 5" xfId="46"/>
    <cellStyle name="Заголовок" xfId="47"/>
    <cellStyle name="ЗаголовокСтолбца" xfId="48"/>
    <cellStyle name="Значение" xfId="49"/>
    <cellStyle name="Обычный" xfId="0" builtinId="0"/>
    <cellStyle name="Обычный 10" xfId="50"/>
    <cellStyle name="Обычный 11" xfId="51"/>
    <cellStyle name="Обычный 11 3" xfId="52"/>
    <cellStyle name="Обычный 12" xfId="53"/>
    <cellStyle name="Обычный 12 2" xfId="54"/>
    <cellStyle name="Обычный 12 3" xfId="55"/>
    <cellStyle name="Обычный 12 3 2" xfId="56"/>
    <cellStyle name="Обычный 12 4" xfId="57"/>
    <cellStyle name="Обычный 14" xfId="58"/>
    <cellStyle name="Обычный 14 2" xfId="59"/>
    <cellStyle name="Обычный 16" xfId="60"/>
    <cellStyle name="Обычный 2" xfId="61"/>
    <cellStyle name="Обычный 2 10" xfId="62"/>
    <cellStyle name="Обычный 2 10 2" xfId="63"/>
    <cellStyle name="Обычный 2 14" xfId="64"/>
    <cellStyle name="Обычный 2 2" xfId="65"/>
    <cellStyle name="Обычный 2 3" xfId="66"/>
    <cellStyle name="Обычный 2 7" xfId="67"/>
    <cellStyle name="Обычный 2 8" xfId="68"/>
    <cellStyle name="Обычный 2_НВВ - сети долгосрочный (15.07) - передано на оформление 2" xfId="69"/>
    <cellStyle name="Обычный 3" xfId="70"/>
    <cellStyle name="Обычный 3 2" xfId="71"/>
    <cellStyle name="Обычный 3 3" xfId="72"/>
    <cellStyle name="Обычный 3 3 2" xfId="73"/>
    <cellStyle name="Обычный 4" xfId="74"/>
    <cellStyle name="Обычный 5" xfId="75"/>
    <cellStyle name="Обычный 6" xfId="1"/>
    <cellStyle name="Обычный 9 2" xfId="76"/>
    <cellStyle name="Обычный_ЖКУ_проект3" xfId="77"/>
    <cellStyle name="Обычный_Мониторинг инвестиций" xfId="78"/>
    <cellStyle name="Обычный_Шаблон по источникам для Модуля Реестр (2)" xfId="79"/>
    <cellStyle name="Процентный 10" xfId="80"/>
    <cellStyle name="Процентный 2" xfId="81"/>
    <cellStyle name="Стиль 1" xfId="82"/>
    <cellStyle name="Формула" xfId="83"/>
    <cellStyle name="Формула 3" xfId="84"/>
    <cellStyle name="Формула_GRES.2007.5" xfId="85"/>
    <cellStyle name="ФормулаВБ_Мониторинг инвестиций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atkinaEV/AppData/Local/Microsoft/Windows/Temporary%20Internet%20Files/Content.Outlook/32IO8D8C/JKH.OPEN.INFO.BALANCE.WARM%20&#1075;&#1086;&#1088;&#1103;&#1095;&#1072;&#1103;%20&#1074;&#1086;&#1076;&#1072;%202016%20&#1055;&#1040;&#1054;%20&#1057;&#1058;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ист1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F17" t="str">
            <v>Публичное акционерное общество "Северский трубный завод", г. Полевской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z.tmk-group.ru/media_ru/files/214/BUH_BAL_2016_PAO_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z.tmk-group.ru/media_ru/files/214/BUH_BAL_2016_PAO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4"/>
  <sheetViews>
    <sheetView tabSelected="1" zoomScale="71" zoomScaleNormal="71" workbookViewId="0">
      <selection activeCell="I8" sqref="I8"/>
    </sheetView>
  </sheetViews>
  <sheetFormatPr defaultRowHeight="15"/>
  <cols>
    <col min="2" max="2" width="14.7109375" customWidth="1"/>
    <col min="3" max="3" width="33" customWidth="1"/>
    <col min="4" max="4" width="16.5703125" customWidth="1"/>
    <col min="5" max="5" width="27.7109375" customWidth="1"/>
    <col min="7" max="7" width="20.85546875" customWidth="1"/>
    <col min="8" max="8" width="11.140625" customWidth="1"/>
    <col min="9" max="9" width="14.42578125" bestFit="1" customWidth="1"/>
  </cols>
  <sheetData>
    <row r="3" spans="2:10" ht="72.75" customHeight="1">
      <c r="B3" s="120" t="s">
        <v>154</v>
      </c>
      <c r="C3" s="120"/>
      <c r="D3" s="120"/>
      <c r="E3" s="120"/>
    </row>
    <row r="4" spans="2:10" ht="15" customHeight="1">
      <c r="B4" s="101" t="str">
        <f>IF(org=0,"Не определено",org)</f>
        <v>Публичное акционерное общество "Северский трубный завод", г. Полевской</v>
      </c>
      <c r="C4" s="101"/>
      <c r="D4" s="101"/>
      <c r="E4" s="101"/>
    </row>
    <row r="5" spans="2:10">
      <c r="B5" s="2"/>
      <c r="C5" s="7"/>
      <c r="D5" s="7"/>
      <c r="E5" s="6"/>
    </row>
    <row r="6" spans="2:10" ht="23.25" thickBot="1">
      <c r="B6" s="3" t="s">
        <v>0</v>
      </c>
      <c r="C6" s="4" t="s">
        <v>1</v>
      </c>
      <c r="D6" s="17" t="s">
        <v>2</v>
      </c>
      <c r="E6" s="17" t="s">
        <v>3</v>
      </c>
    </row>
    <row r="7" spans="2:10" ht="15.75" thickTop="1">
      <c r="B7" s="9" t="s">
        <v>4</v>
      </c>
      <c r="C7" s="9" t="s">
        <v>5</v>
      </c>
      <c r="D7" s="9" t="s">
        <v>6</v>
      </c>
      <c r="E7" s="9" t="s">
        <v>7</v>
      </c>
    </row>
    <row r="8" spans="2:10" ht="33.75">
      <c r="B8" s="18" t="s">
        <v>4</v>
      </c>
      <c r="C8" s="10" t="s">
        <v>8</v>
      </c>
      <c r="D8" s="11" t="s">
        <v>9</v>
      </c>
      <c r="E8" s="19">
        <f>SUM(E9:E10)</f>
        <v>439592.9</v>
      </c>
    </row>
    <row r="9" spans="2:10">
      <c r="B9" s="18" t="s">
        <v>10</v>
      </c>
      <c r="C9" s="14"/>
      <c r="D9" s="14"/>
      <c r="E9" s="14"/>
    </row>
    <row r="10" spans="2:10">
      <c r="B10" s="82" t="s">
        <v>11</v>
      </c>
      <c r="C10" s="83" t="s">
        <v>134</v>
      </c>
      <c r="D10" s="84" t="s">
        <v>9</v>
      </c>
      <c r="E10" s="15">
        <v>439592.9</v>
      </c>
      <c r="G10" s="70"/>
      <c r="H10" s="70"/>
      <c r="I10" s="70"/>
      <c r="J10" s="70"/>
    </row>
    <row r="11" spans="2:10" ht="45">
      <c r="B11" s="18" t="s">
        <v>5</v>
      </c>
      <c r="C11" s="10" t="s">
        <v>13</v>
      </c>
      <c r="D11" s="11" t="s">
        <v>9</v>
      </c>
      <c r="E11" s="19">
        <f>SUM(E12:E13)+E25+SUM(E28:E36)+E39+E42+E44</f>
        <v>428698.09600000008</v>
      </c>
      <c r="G11" s="72"/>
      <c r="H11" s="70"/>
      <c r="I11" s="70"/>
      <c r="J11" s="70"/>
    </row>
    <row r="12" spans="2:10" ht="33.75">
      <c r="B12" s="18" t="s">
        <v>14</v>
      </c>
      <c r="C12" s="20" t="s">
        <v>15</v>
      </c>
      <c r="D12" s="11" t="s">
        <v>9</v>
      </c>
      <c r="E12" s="13">
        <v>114275.99</v>
      </c>
      <c r="G12" s="73"/>
      <c r="H12" s="70"/>
      <c r="I12" s="70"/>
      <c r="J12" s="70"/>
    </row>
    <row r="13" spans="2:10">
      <c r="B13" s="18" t="s">
        <v>16</v>
      </c>
      <c r="C13" s="20" t="s">
        <v>17</v>
      </c>
      <c r="D13" s="11" t="s">
        <v>9</v>
      </c>
      <c r="E13" s="19">
        <f>E15</f>
        <v>212942.07</v>
      </c>
      <c r="G13" s="74"/>
      <c r="H13" s="70"/>
      <c r="I13" s="70"/>
      <c r="J13" s="70"/>
    </row>
    <row r="14" spans="2:10">
      <c r="B14" s="12" t="e">
        <f>#REF!</f>
        <v>#REF!</v>
      </c>
      <c r="C14" s="14"/>
      <c r="D14" s="14"/>
      <c r="E14" s="14"/>
      <c r="G14" s="74"/>
      <c r="H14" s="70"/>
      <c r="I14" s="70"/>
      <c r="J14" s="70"/>
    </row>
    <row r="15" spans="2:10" ht="30">
      <c r="B15" s="82" t="e">
        <f>#REF!</f>
        <v>#REF!</v>
      </c>
      <c r="C15" s="89" t="s">
        <v>18</v>
      </c>
      <c r="D15" s="84" t="s">
        <v>19</v>
      </c>
      <c r="E15" s="98">
        <v>212942.07</v>
      </c>
      <c r="G15" s="75"/>
      <c r="H15" s="70"/>
      <c r="I15" s="70"/>
      <c r="J15" s="70"/>
    </row>
    <row r="16" spans="2:10">
      <c r="B16" s="90" t="e">
        <f>#REF!&amp;".1"</f>
        <v>#REF!</v>
      </c>
      <c r="C16" s="91" t="s">
        <v>20</v>
      </c>
      <c r="D16" s="92" t="s">
        <v>21</v>
      </c>
      <c r="E16" s="13">
        <v>55.64</v>
      </c>
      <c r="G16" s="75"/>
      <c r="H16" s="70"/>
      <c r="I16" s="70"/>
      <c r="J16" s="70"/>
    </row>
    <row r="17" spans="2:10">
      <c r="B17" s="90" t="e">
        <f>#REF!&amp;".2"</f>
        <v>#REF!</v>
      </c>
      <c r="C17" s="91" t="s">
        <v>22</v>
      </c>
      <c r="D17" s="84" t="s">
        <v>9</v>
      </c>
      <c r="E17" s="13">
        <v>3827.14</v>
      </c>
      <c r="G17" s="75"/>
      <c r="H17" s="70"/>
      <c r="I17" s="70"/>
      <c r="J17" s="70"/>
    </row>
    <row r="18" spans="2:10">
      <c r="B18" s="90" t="e">
        <f>#REF!&amp;".3"</f>
        <v>#REF!</v>
      </c>
      <c r="C18" s="91" t="s">
        <v>23</v>
      </c>
      <c r="D18" s="84" t="s">
        <v>9</v>
      </c>
      <c r="E18" s="13">
        <v>0</v>
      </c>
      <c r="G18" s="76"/>
      <c r="H18" s="70"/>
      <c r="I18" s="70"/>
      <c r="J18" s="70"/>
    </row>
    <row r="19" spans="2:10">
      <c r="B19" s="90" t="e">
        <f>#REF!&amp;".4"</f>
        <v>#REF!</v>
      </c>
      <c r="C19" s="91" t="s">
        <v>24</v>
      </c>
      <c r="D19" s="84" t="s">
        <v>19</v>
      </c>
      <c r="E19" s="93" t="s">
        <v>25</v>
      </c>
      <c r="G19" s="74"/>
      <c r="H19" s="70"/>
      <c r="I19" s="70"/>
      <c r="J19" s="70"/>
    </row>
    <row r="20" spans="2:10">
      <c r="B20" s="82" t="e">
        <f>#REF!</f>
        <v>#REF!</v>
      </c>
      <c r="C20" s="89" t="s">
        <v>26</v>
      </c>
      <c r="D20" s="84" t="s">
        <v>19</v>
      </c>
      <c r="E20" s="14">
        <f>E21*E22+E23</f>
        <v>0</v>
      </c>
      <c r="G20" s="75"/>
      <c r="H20" s="70"/>
      <c r="I20" s="70"/>
      <c r="J20" s="70"/>
    </row>
    <row r="21" spans="2:10">
      <c r="B21" s="90" t="e">
        <f>#REF!&amp;".1"</f>
        <v>#REF!</v>
      </c>
      <c r="C21" s="91" t="s">
        <v>20</v>
      </c>
      <c r="D21" s="92" t="s">
        <v>27</v>
      </c>
      <c r="E21" s="13">
        <v>0</v>
      </c>
      <c r="G21" s="75"/>
      <c r="H21" s="70"/>
      <c r="I21" s="70"/>
      <c r="J21" s="70"/>
    </row>
    <row r="22" spans="2:10">
      <c r="B22" s="90" t="e">
        <f>#REF!&amp;".2"</f>
        <v>#REF!</v>
      </c>
      <c r="C22" s="91" t="s">
        <v>22</v>
      </c>
      <c r="D22" s="84" t="s">
        <v>9</v>
      </c>
      <c r="E22" s="13">
        <v>11575.78</v>
      </c>
      <c r="G22" s="75"/>
      <c r="H22" s="70"/>
      <c r="I22" s="70"/>
      <c r="J22" s="70"/>
    </row>
    <row r="23" spans="2:10">
      <c r="B23" s="90" t="e">
        <f>#REF!&amp;".3"</f>
        <v>#REF!</v>
      </c>
      <c r="C23" s="91" t="s">
        <v>23</v>
      </c>
      <c r="D23" s="84" t="s">
        <v>9</v>
      </c>
      <c r="E23" s="13">
        <v>0</v>
      </c>
      <c r="G23" s="76"/>
      <c r="H23" s="70"/>
      <c r="I23" s="70"/>
      <c r="J23" s="70"/>
    </row>
    <row r="24" spans="2:10">
      <c r="B24" s="90" t="e">
        <f>#REF!&amp;".4"</f>
        <v>#REF!</v>
      </c>
      <c r="C24" s="91" t="s">
        <v>24</v>
      </c>
      <c r="D24" s="84" t="s">
        <v>19</v>
      </c>
      <c r="E24" s="93" t="s">
        <v>25</v>
      </c>
      <c r="G24" s="75"/>
      <c r="H24" s="70"/>
      <c r="I24" s="70"/>
      <c r="J24" s="70"/>
    </row>
    <row r="25" spans="2:10" ht="45">
      <c r="B25" s="18" t="s">
        <v>28</v>
      </c>
      <c r="C25" s="20" t="s">
        <v>29</v>
      </c>
      <c r="D25" s="11" t="s">
        <v>9</v>
      </c>
      <c r="E25" s="13">
        <v>24679.22</v>
      </c>
      <c r="G25" s="78"/>
      <c r="H25" s="70"/>
      <c r="I25" s="70"/>
      <c r="J25" s="70"/>
    </row>
    <row r="26" spans="2:10" ht="22.5">
      <c r="B26" s="18" t="s">
        <v>30</v>
      </c>
      <c r="C26" s="8" t="s">
        <v>31</v>
      </c>
      <c r="D26" s="11" t="s">
        <v>32</v>
      </c>
      <c r="E26" s="13">
        <f>E25/E27</f>
        <v>2.4375501254370544</v>
      </c>
      <c r="G26" s="75"/>
      <c r="H26" s="70"/>
      <c r="I26" s="70"/>
      <c r="J26" s="70"/>
    </row>
    <row r="27" spans="2:10" ht="22.5">
      <c r="B27" s="18" t="s">
        <v>33</v>
      </c>
      <c r="C27" s="8" t="s">
        <v>34</v>
      </c>
      <c r="D27" s="11" t="s">
        <v>35</v>
      </c>
      <c r="E27" s="16">
        <v>10124.6</v>
      </c>
      <c r="G27" s="75"/>
      <c r="H27" s="70"/>
      <c r="I27" s="70"/>
      <c r="J27" s="70"/>
    </row>
    <row r="28" spans="2:10" ht="33.75">
      <c r="B28" s="18" t="s">
        <v>36</v>
      </c>
      <c r="C28" s="20" t="s">
        <v>37</v>
      </c>
      <c r="D28" s="11" t="s">
        <v>9</v>
      </c>
      <c r="E28" s="13">
        <v>0</v>
      </c>
      <c r="G28" s="75"/>
      <c r="H28" s="70"/>
      <c r="I28" s="70"/>
      <c r="J28" s="70"/>
    </row>
    <row r="29" spans="2:10" ht="45">
      <c r="B29" s="18" t="s">
        <v>38</v>
      </c>
      <c r="C29" s="94" t="s">
        <v>39</v>
      </c>
      <c r="D29" s="11" t="s">
        <v>9</v>
      </c>
      <c r="E29" s="13">
        <v>0</v>
      </c>
      <c r="G29" s="75"/>
      <c r="H29" s="70"/>
      <c r="I29" s="70"/>
      <c r="J29" s="70"/>
    </row>
    <row r="30" spans="2:10" ht="22.5">
      <c r="B30" s="18" t="s">
        <v>40</v>
      </c>
      <c r="C30" s="20" t="s">
        <v>41</v>
      </c>
      <c r="D30" s="11" t="s">
        <v>9</v>
      </c>
      <c r="E30" s="13">
        <v>19676.016</v>
      </c>
      <c r="G30" s="75"/>
      <c r="H30" s="70"/>
      <c r="I30" s="70"/>
      <c r="J30" s="70"/>
    </row>
    <row r="31" spans="2:10" ht="33.75">
      <c r="B31" s="18" t="s">
        <v>42</v>
      </c>
      <c r="C31" s="20" t="s">
        <v>43</v>
      </c>
      <c r="D31" s="11" t="s">
        <v>9</v>
      </c>
      <c r="E31" s="13">
        <v>6197.9489999999996</v>
      </c>
      <c r="G31" s="75"/>
      <c r="H31" s="70"/>
      <c r="I31" s="70"/>
      <c r="J31" s="70"/>
    </row>
    <row r="32" spans="2:10" ht="33.75">
      <c r="B32" s="18" t="s">
        <v>44</v>
      </c>
      <c r="C32" s="20" t="s">
        <v>45</v>
      </c>
      <c r="D32" s="11" t="s">
        <v>9</v>
      </c>
      <c r="E32" s="13">
        <v>0</v>
      </c>
      <c r="G32" s="75"/>
      <c r="H32" s="70"/>
      <c r="I32" s="70"/>
      <c r="J32" s="70"/>
    </row>
    <row r="33" spans="2:10" ht="33.75">
      <c r="B33" s="18" t="s">
        <v>46</v>
      </c>
      <c r="C33" s="20" t="s">
        <v>47</v>
      </c>
      <c r="D33" s="11" t="s">
        <v>9</v>
      </c>
      <c r="E33" s="13">
        <v>0</v>
      </c>
      <c r="G33" s="75"/>
      <c r="H33" s="70"/>
      <c r="I33" s="70"/>
      <c r="J33" s="70"/>
    </row>
    <row r="34" spans="2:10" ht="22.5">
      <c r="B34" s="18" t="s">
        <v>48</v>
      </c>
      <c r="C34" s="20" t="s">
        <v>49</v>
      </c>
      <c r="D34" s="11" t="s">
        <v>9</v>
      </c>
      <c r="E34" s="13">
        <v>1589.9</v>
      </c>
      <c r="G34" s="75"/>
      <c r="H34" s="70"/>
      <c r="I34" s="70"/>
      <c r="J34" s="70"/>
    </row>
    <row r="35" spans="2:10" ht="60">
      <c r="B35" s="18" t="s">
        <v>50</v>
      </c>
      <c r="C35" s="94" t="s">
        <v>51</v>
      </c>
      <c r="D35" s="11" t="s">
        <v>9</v>
      </c>
      <c r="E35" s="13">
        <v>0</v>
      </c>
      <c r="G35" s="75"/>
      <c r="H35" s="70"/>
      <c r="I35" s="70"/>
      <c r="J35" s="70"/>
    </row>
    <row r="36" spans="2:10" ht="22.5">
      <c r="B36" s="18" t="s">
        <v>52</v>
      </c>
      <c r="C36" s="20" t="s">
        <v>53</v>
      </c>
      <c r="D36" s="11" t="s">
        <v>9</v>
      </c>
      <c r="E36" s="13">
        <v>13612.83</v>
      </c>
      <c r="G36" s="75"/>
      <c r="H36" s="70"/>
      <c r="I36" s="70"/>
      <c r="J36" s="70"/>
    </row>
    <row r="37" spans="2:10">
      <c r="B37" s="18" t="s">
        <v>54</v>
      </c>
      <c r="C37" s="8" t="s">
        <v>55</v>
      </c>
      <c r="D37" s="11" t="s">
        <v>9</v>
      </c>
      <c r="E37" s="13">
        <v>0</v>
      </c>
      <c r="G37" s="75"/>
      <c r="H37" s="70"/>
      <c r="I37" s="70"/>
      <c r="J37" s="70"/>
    </row>
    <row r="38" spans="2:10">
      <c r="B38" s="18" t="s">
        <v>56</v>
      </c>
      <c r="C38" s="8" t="s">
        <v>57</v>
      </c>
      <c r="D38" s="11" t="s">
        <v>9</v>
      </c>
      <c r="E38" s="13">
        <v>0</v>
      </c>
      <c r="G38" s="75"/>
      <c r="H38" s="70"/>
      <c r="I38" s="70"/>
      <c r="J38" s="70"/>
    </row>
    <row r="39" spans="2:10" ht="22.5">
      <c r="B39" s="18" t="s">
        <v>58</v>
      </c>
      <c r="C39" s="20" t="s">
        <v>59</v>
      </c>
      <c r="D39" s="11" t="s">
        <v>9</v>
      </c>
      <c r="E39" s="13">
        <v>7075.62</v>
      </c>
      <c r="G39" s="75"/>
      <c r="H39" s="70"/>
      <c r="I39" s="70"/>
      <c r="J39" s="70"/>
    </row>
    <row r="40" spans="2:10" ht="33.75" customHeight="1">
      <c r="B40" s="18" t="s">
        <v>60</v>
      </c>
      <c r="C40" s="8" t="s">
        <v>55</v>
      </c>
      <c r="D40" s="11" t="s">
        <v>9</v>
      </c>
      <c r="E40" s="13">
        <v>2015.1</v>
      </c>
      <c r="G40" s="75"/>
      <c r="H40" s="70"/>
      <c r="I40" s="70"/>
      <c r="J40" s="70"/>
    </row>
    <row r="41" spans="2:10">
      <c r="B41" s="18" t="s">
        <v>61</v>
      </c>
      <c r="C41" s="8" t="s">
        <v>57</v>
      </c>
      <c r="D41" s="11" t="s">
        <v>9</v>
      </c>
      <c r="E41" s="13">
        <v>0</v>
      </c>
      <c r="G41" s="79"/>
      <c r="H41" s="70"/>
      <c r="I41" s="70"/>
      <c r="J41" s="70"/>
    </row>
    <row r="42" spans="2:10" ht="33.75">
      <c r="B42" s="18" t="s">
        <v>62</v>
      </c>
      <c r="C42" s="20" t="s">
        <v>63</v>
      </c>
      <c r="D42" s="11" t="s">
        <v>9</v>
      </c>
      <c r="E42" s="13">
        <v>6096.5410000000002</v>
      </c>
      <c r="G42" s="71"/>
      <c r="H42" s="70"/>
      <c r="I42" s="70"/>
      <c r="J42" s="70"/>
    </row>
    <row r="43" spans="2:10" ht="78.75">
      <c r="B43" s="18" t="s">
        <v>64</v>
      </c>
      <c r="C43" s="8" t="s">
        <v>65</v>
      </c>
      <c r="D43" s="11" t="s">
        <v>19</v>
      </c>
      <c r="E43" s="5" t="s">
        <v>135</v>
      </c>
      <c r="G43" s="74"/>
      <c r="H43" s="70"/>
      <c r="I43" s="70"/>
      <c r="J43" s="70"/>
    </row>
    <row r="44" spans="2:10" ht="56.25">
      <c r="B44" s="18" t="s">
        <v>66</v>
      </c>
      <c r="C44" s="20" t="s">
        <v>67</v>
      </c>
      <c r="D44" s="11" t="s">
        <v>9</v>
      </c>
      <c r="E44" s="19">
        <f>SUM(E45:E46)</f>
        <v>22551.96</v>
      </c>
      <c r="G44" s="75"/>
      <c r="H44" s="70"/>
      <c r="I44" s="70"/>
      <c r="J44" s="70"/>
    </row>
    <row r="45" spans="2:10">
      <c r="B45" s="18" t="s">
        <v>68</v>
      </c>
      <c r="C45" s="14"/>
      <c r="D45" s="14"/>
      <c r="E45" s="14"/>
      <c r="G45" s="77"/>
      <c r="H45" s="70"/>
      <c r="I45" s="70"/>
      <c r="J45" s="70"/>
    </row>
    <row r="46" spans="2:10" ht="75">
      <c r="B46" s="82" t="s">
        <v>69</v>
      </c>
      <c r="C46" s="95" t="s">
        <v>67</v>
      </c>
      <c r="D46" s="84" t="s">
        <v>9</v>
      </c>
      <c r="E46" s="22">
        <v>22551.96</v>
      </c>
      <c r="G46" s="75"/>
      <c r="H46" s="70"/>
      <c r="I46" s="70"/>
      <c r="J46" s="70"/>
    </row>
    <row r="47" spans="2:10" ht="45">
      <c r="B47" s="18" t="s">
        <v>6</v>
      </c>
      <c r="C47" s="10" t="s">
        <v>70</v>
      </c>
      <c r="D47" s="11" t="s">
        <v>9</v>
      </c>
      <c r="E47" s="13">
        <v>10894.8</v>
      </c>
      <c r="G47" s="75"/>
      <c r="H47" s="70"/>
      <c r="I47" s="70"/>
      <c r="J47" s="70"/>
    </row>
    <row r="48" spans="2:10" ht="33.75">
      <c r="B48" s="18" t="s">
        <v>7</v>
      </c>
      <c r="C48" s="10" t="s">
        <v>71</v>
      </c>
      <c r="D48" s="11" t="s">
        <v>9</v>
      </c>
      <c r="E48" s="13">
        <v>7200.05</v>
      </c>
      <c r="G48" s="75"/>
      <c r="H48" s="70"/>
      <c r="I48" s="70"/>
      <c r="J48" s="70"/>
    </row>
    <row r="49" spans="2:10" ht="45">
      <c r="B49" s="18" t="s">
        <v>72</v>
      </c>
      <c r="C49" s="20" t="s">
        <v>73</v>
      </c>
      <c r="D49" s="11" t="s">
        <v>9</v>
      </c>
      <c r="E49" s="13">
        <v>7200.05</v>
      </c>
      <c r="G49" s="75"/>
      <c r="H49" s="70"/>
      <c r="I49" s="70"/>
      <c r="J49" s="70"/>
    </row>
    <row r="50" spans="2:10" ht="56.25">
      <c r="B50" s="18" t="s">
        <v>74</v>
      </c>
      <c r="C50" s="10" t="s">
        <v>75</v>
      </c>
      <c r="D50" s="11" t="s">
        <v>9</v>
      </c>
      <c r="E50" s="13">
        <v>1911.77</v>
      </c>
      <c r="G50" s="75"/>
      <c r="H50" s="70"/>
      <c r="I50" s="70"/>
      <c r="J50" s="70"/>
    </row>
    <row r="51" spans="2:10" ht="22.5">
      <c r="B51" s="18" t="s">
        <v>76</v>
      </c>
      <c r="C51" s="20" t="s">
        <v>77</v>
      </c>
      <c r="D51" s="11" t="s">
        <v>9</v>
      </c>
      <c r="E51" s="13">
        <v>1911.76747</v>
      </c>
      <c r="G51" s="80"/>
      <c r="H51" s="70"/>
      <c r="I51" s="70"/>
      <c r="J51" s="70"/>
    </row>
    <row r="52" spans="2:10" ht="22.5">
      <c r="B52" s="18" t="s">
        <v>78</v>
      </c>
      <c r="C52" s="10" t="s">
        <v>79</v>
      </c>
      <c r="D52" s="11" t="s">
        <v>9</v>
      </c>
      <c r="E52" s="13">
        <v>0</v>
      </c>
      <c r="G52" s="75"/>
      <c r="H52" s="70"/>
      <c r="I52" s="70"/>
      <c r="J52" s="70"/>
    </row>
    <row r="53" spans="2:10" ht="54.75" customHeight="1">
      <c r="B53" s="18" t="s">
        <v>80</v>
      </c>
      <c r="C53" s="10" t="s">
        <v>81</v>
      </c>
      <c r="D53" s="11" t="s">
        <v>19</v>
      </c>
      <c r="E53" s="96" t="s">
        <v>139</v>
      </c>
      <c r="G53" s="75"/>
      <c r="H53" s="70"/>
      <c r="I53" s="70"/>
      <c r="J53" s="70"/>
    </row>
    <row r="54" spans="2:10" ht="67.5">
      <c r="B54" s="18" t="s">
        <v>82</v>
      </c>
      <c r="C54" s="10" t="s">
        <v>83</v>
      </c>
      <c r="D54" s="11" t="s">
        <v>84</v>
      </c>
      <c r="E54" s="15">
        <v>400</v>
      </c>
      <c r="G54" s="78"/>
      <c r="H54" s="70"/>
      <c r="I54" s="70"/>
      <c r="J54" s="70"/>
    </row>
    <row r="55" spans="2:10" ht="45" hidden="1" customHeight="1">
      <c r="B55" s="18" t="s">
        <v>136</v>
      </c>
      <c r="C55" s="14"/>
      <c r="D55" s="14"/>
      <c r="E55" s="14"/>
      <c r="G55" s="78"/>
      <c r="H55" s="70"/>
      <c r="I55" s="70"/>
      <c r="J55" s="70"/>
    </row>
    <row r="56" spans="2:10" ht="45">
      <c r="B56" s="18" t="s">
        <v>85</v>
      </c>
      <c r="C56" s="10" t="s">
        <v>12</v>
      </c>
      <c r="D56" s="11" t="s">
        <v>84</v>
      </c>
      <c r="E56" s="13">
        <v>126.45</v>
      </c>
      <c r="G56" s="70"/>
      <c r="H56" s="70"/>
      <c r="I56" s="70"/>
      <c r="J56" s="70"/>
    </row>
    <row r="57" spans="2:10" ht="56.25">
      <c r="B57" s="18" t="s">
        <v>86</v>
      </c>
      <c r="C57" s="10" t="s">
        <v>87</v>
      </c>
      <c r="D57" s="11" t="s">
        <v>88</v>
      </c>
      <c r="E57" s="16">
        <v>417.32299999999998</v>
      </c>
      <c r="G57" s="70"/>
      <c r="H57" s="70"/>
      <c r="I57" s="70"/>
      <c r="J57" s="70"/>
    </row>
    <row r="58" spans="2:10" ht="45">
      <c r="B58" s="18" t="s">
        <v>89</v>
      </c>
      <c r="C58" s="10" t="s">
        <v>90</v>
      </c>
      <c r="D58" s="11" t="s">
        <v>88</v>
      </c>
      <c r="E58" s="16">
        <v>161.42500000000001</v>
      </c>
      <c r="G58" s="70"/>
      <c r="H58" s="70"/>
      <c r="I58" s="70"/>
      <c r="J58" s="70"/>
    </row>
    <row r="59" spans="2:10" ht="56.25">
      <c r="B59" s="18" t="s">
        <v>91</v>
      </c>
      <c r="C59" s="10" t="s">
        <v>92</v>
      </c>
      <c r="D59" s="11" t="s">
        <v>88</v>
      </c>
      <c r="E59" s="21">
        <f>SUM(E60:E61)</f>
        <v>415.53879999999998</v>
      </c>
      <c r="G59" s="70"/>
      <c r="H59" s="70"/>
      <c r="I59" s="70"/>
      <c r="J59" s="70"/>
    </row>
    <row r="60" spans="2:10">
      <c r="B60" s="18" t="s">
        <v>93</v>
      </c>
      <c r="C60" s="20" t="s">
        <v>94</v>
      </c>
      <c r="D60" s="11" t="s">
        <v>88</v>
      </c>
      <c r="E60" s="16">
        <v>405.15989999999999</v>
      </c>
      <c r="G60" s="70"/>
      <c r="H60" s="70"/>
      <c r="I60" s="70"/>
      <c r="J60" s="70"/>
    </row>
    <row r="61" spans="2:10" ht="33.75">
      <c r="B61" s="18" t="s">
        <v>95</v>
      </c>
      <c r="C61" s="20" t="s">
        <v>96</v>
      </c>
      <c r="D61" s="11" t="s">
        <v>88</v>
      </c>
      <c r="E61" s="16">
        <v>10.3789</v>
      </c>
      <c r="G61" s="70"/>
      <c r="H61" s="70"/>
      <c r="I61" s="70"/>
      <c r="J61" s="70"/>
    </row>
    <row r="62" spans="2:10" ht="56.25">
      <c r="B62" s="18" t="s">
        <v>97</v>
      </c>
      <c r="C62" s="10" t="s">
        <v>98</v>
      </c>
      <c r="D62" s="11" t="s">
        <v>99</v>
      </c>
      <c r="E62" s="13">
        <f>24301/12*1000000</f>
        <v>2025083333.3333333</v>
      </c>
      <c r="G62" s="70"/>
      <c r="H62" s="70"/>
      <c r="I62" s="70"/>
      <c r="J62" s="70"/>
    </row>
    <row r="63" spans="2:10" ht="22.5">
      <c r="B63" s="18" t="s">
        <v>100</v>
      </c>
      <c r="C63" s="10" t="s">
        <v>101</v>
      </c>
      <c r="D63" s="11" t="s">
        <v>88</v>
      </c>
      <c r="E63" s="16">
        <v>24.300999999999998</v>
      </c>
      <c r="G63" s="70"/>
      <c r="H63" s="70"/>
      <c r="I63" s="70"/>
      <c r="J63" s="70"/>
    </row>
    <row r="64" spans="2:10" ht="33.75">
      <c r="B64" s="18" t="s">
        <v>102</v>
      </c>
      <c r="C64" s="10" t="s">
        <v>103</v>
      </c>
      <c r="D64" s="11" t="s">
        <v>104</v>
      </c>
      <c r="E64" s="13">
        <v>50</v>
      </c>
      <c r="G64" s="70"/>
      <c r="H64" s="70"/>
      <c r="I64" s="70"/>
      <c r="J64" s="70"/>
    </row>
    <row r="65" spans="1:13" ht="33.75">
      <c r="B65" s="18" t="s">
        <v>105</v>
      </c>
      <c r="C65" s="10" t="s">
        <v>106</v>
      </c>
      <c r="D65" s="11" t="s">
        <v>104</v>
      </c>
      <c r="E65" s="13">
        <v>1</v>
      </c>
    </row>
    <row r="66" spans="1:13" ht="78.75">
      <c r="B66" s="18" t="s">
        <v>107</v>
      </c>
      <c r="C66" s="10" t="s">
        <v>108</v>
      </c>
      <c r="D66" s="11" t="s">
        <v>109</v>
      </c>
      <c r="E66" s="97">
        <v>166.5</v>
      </c>
    </row>
    <row r="67" spans="1:13">
      <c r="B67" s="18" t="s">
        <v>138</v>
      </c>
      <c r="C67" s="14"/>
      <c r="D67" s="14"/>
      <c r="E67" s="14"/>
    </row>
    <row r="68" spans="1:13">
      <c r="B68" s="85"/>
      <c r="C68" s="86" t="s">
        <v>137</v>
      </c>
      <c r="D68" s="87"/>
      <c r="E68" s="88"/>
    </row>
    <row r="69" spans="1:13" ht="90">
      <c r="B69" s="18" t="s">
        <v>110</v>
      </c>
      <c r="C69" s="10" t="s">
        <v>111</v>
      </c>
      <c r="D69" s="11" t="s">
        <v>112</v>
      </c>
      <c r="E69" s="13">
        <v>18.515000000000001</v>
      </c>
    </row>
    <row r="70" spans="1:13" ht="78.75">
      <c r="B70" s="18" t="s">
        <v>113</v>
      </c>
      <c r="C70" s="10" t="s">
        <v>114</v>
      </c>
      <c r="D70" s="11" t="s">
        <v>115</v>
      </c>
      <c r="E70" s="13">
        <v>0.29499999999999998</v>
      </c>
    </row>
    <row r="71" spans="1:13">
      <c r="B71" s="66"/>
      <c r="C71" s="67"/>
      <c r="D71" s="68"/>
      <c r="E71" s="69"/>
    </row>
    <row r="72" spans="1:13">
      <c r="B72" s="66"/>
      <c r="C72" s="67"/>
      <c r="D72" s="68"/>
      <c r="E72" s="69"/>
    </row>
    <row r="73" spans="1:13">
      <c r="A73" s="102" t="s">
        <v>133</v>
      </c>
      <c r="B73" s="102"/>
      <c r="C73" s="102"/>
      <c r="D73" s="102"/>
      <c r="E73" s="102"/>
      <c r="F73" s="102"/>
      <c r="G73" s="102"/>
      <c r="H73" s="102"/>
      <c r="I73" s="102"/>
      <c r="J73" s="23"/>
      <c r="K73" s="24"/>
      <c r="L73" s="103"/>
      <c r="M73" s="103"/>
    </row>
    <row r="74" spans="1:13" ht="18.75" customHeight="1">
      <c r="A74" s="25"/>
      <c r="B74" s="25"/>
      <c r="C74" s="25"/>
      <c r="D74" s="25"/>
      <c r="E74" s="25"/>
      <c r="F74" s="25"/>
      <c r="G74" s="25"/>
      <c r="H74" s="25"/>
      <c r="I74" s="25"/>
      <c r="J74" s="26"/>
      <c r="K74" s="24"/>
      <c r="L74" s="103"/>
      <c r="M74" s="103"/>
    </row>
    <row r="75" spans="1:13" hidden="1">
      <c r="A75" s="64"/>
      <c r="B75" s="64"/>
      <c r="C75" s="64"/>
      <c r="D75" s="64"/>
      <c r="E75" s="64"/>
      <c r="F75" s="64"/>
      <c r="G75" s="64"/>
      <c r="H75" s="64"/>
      <c r="I75" s="64"/>
      <c r="J75" s="26"/>
      <c r="K75" s="24"/>
      <c r="L75" s="103"/>
      <c r="M75" s="103"/>
    </row>
    <row r="76" spans="1:13" ht="69.75" thickBot="1">
      <c r="A76" s="65" t="s">
        <v>0</v>
      </c>
      <c r="B76" s="65" t="s">
        <v>116</v>
      </c>
      <c r="C76" s="65" t="s">
        <v>24</v>
      </c>
      <c r="D76" s="65" t="s">
        <v>117</v>
      </c>
      <c r="E76" s="65" t="s">
        <v>118</v>
      </c>
      <c r="F76" s="65" t="s">
        <v>119</v>
      </c>
      <c r="G76" s="65" t="s">
        <v>120</v>
      </c>
      <c r="H76" s="65" t="s">
        <v>121</v>
      </c>
      <c r="I76" s="65" t="s">
        <v>122</v>
      </c>
      <c r="J76" s="26"/>
      <c r="K76" s="24"/>
      <c r="L76" s="103"/>
      <c r="M76" s="103"/>
    </row>
    <row r="77" spans="1:13" ht="15.75" thickBot="1">
      <c r="A77" s="29">
        <v>1</v>
      </c>
      <c r="B77" s="29">
        <v>2</v>
      </c>
      <c r="C77" s="29">
        <v>3</v>
      </c>
      <c r="D77" s="29">
        <v>4</v>
      </c>
      <c r="E77" s="29">
        <v>5</v>
      </c>
      <c r="F77" s="29">
        <v>6</v>
      </c>
      <c r="G77" s="29">
        <v>7</v>
      </c>
      <c r="H77" s="29">
        <v>8</v>
      </c>
      <c r="I77" s="29">
        <v>9</v>
      </c>
      <c r="J77" s="26"/>
      <c r="K77" s="24"/>
      <c r="L77" s="103"/>
      <c r="M77" s="103"/>
    </row>
    <row r="78" spans="1:13" ht="32.25" customHeight="1" thickBot="1">
      <c r="A78" s="30">
        <v>1</v>
      </c>
      <c r="B78" s="104" t="s">
        <v>123</v>
      </c>
      <c r="C78" s="105"/>
      <c r="D78" s="105"/>
      <c r="E78" s="105"/>
      <c r="F78" s="105"/>
      <c r="G78" s="106"/>
      <c r="H78" s="31">
        <v>6096.5</v>
      </c>
      <c r="I78" s="63">
        <f>H78*100/E11</f>
        <v>1.4220963556600446</v>
      </c>
      <c r="J78" s="26"/>
      <c r="K78" s="24"/>
      <c r="L78" s="103"/>
      <c r="M78" s="103"/>
    </row>
    <row r="79" spans="1:13" ht="33.75" customHeight="1" thickBot="1">
      <c r="A79" s="32" t="s">
        <v>124</v>
      </c>
      <c r="B79" s="107" t="s">
        <v>141</v>
      </c>
      <c r="C79" s="108"/>
      <c r="D79" s="108"/>
      <c r="E79" s="108"/>
      <c r="F79" s="108"/>
      <c r="G79" s="108"/>
      <c r="H79" s="33"/>
      <c r="I79" s="34"/>
      <c r="J79" s="26"/>
      <c r="K79" s="24"/>
      <c r="L79" s="103"/>
      <c r="M79" s="103"/>
    </row>
    <row r="80" spans="1:13" ht="15.75" thickBot="1">
      <c r="A80" s="109" t="s">
        <v>125</v>
      </c>
      <c r="B80" s="35"/>
      <c r="C80" s="36" t="s">
        <v>126</v>
      </c>
      <c r="D80" s="37"/>
      <c r="E80" s="36"/>
      <c r="F80" s="38"/>
      <c r="G80" s="39"/>
      <c r="H80" s="40"/>
      <c r="I80" s="41"/>
      <c r="J80" s="42"/>
      <c r="K80" s="24"/>
      <c r="L80" s="103"/>
      <c r="M80" s="103"/>
    </row>
    <row r="81" spans="1:13">
      <c r="A81" s="110"/>
      <c r="B81" s="43"/>
      <c r="C81" s="112" t="s">
        <v>127</v>
      </c>
      <c r="D81" s="114" t="s">
        <v>127</v>
      </c>
      <c r="E81" s="116" t="s">
        <v>127</v>
      </c>
      <c r="F81" s="44"/>
      <c r="G81" s="44" t="s">
        <v>128</v>
      </c>
      <c r="H81" s="45" t="s">
        <v>127</v>
      </c>
      <c r="I81" s="46" t="e">
        <f>H81*100/H78</f>
        <v>#VALUE!</v>
      </c>
      <c r="J81" s="42"/>
      <c r="K81" s="24"/>
      <c r="L81" s="119"/>
      <c r="M81" s="47"/>
    </row>
    <row r="82" spans="1:13">
      <c r="A82" s="110"/>
      <c r="B82" s="43" t="s">
        <v>127</v>
      </c>
      <c r="C82" s="113"/>
      <c r="D82" s="115"/>
      <c r="E82" s="117"/>
      <c r="F82" s="48"/>
      <c r="G82" s="48"/>
      <c r="H82" s="48"/>
      <c r="I82" s="49"/>
      <c r="J82" s="50"/>
      <c r="K82" s="24"/>
      <c r="L82" s="119"/>
      <c r="M82" s="47"/>
    </row>
    <row r="83" spans="1:13" ht="15.75" thickBot="1">
      <c r="A83" s="111"/>
      <c r="B83" s="51"/>
      <c r="C83" s="52"/>
      <c r="D83" s="53"/>
      <c r="E83" s="117"/>
      <c r="F83" s="48"/>
      <c r="G83" s="48"/>
      <c r="H83" s="48"/>
      <c r="I83" s="49"/>
      <c r="J83" s="42"/>
      <c r="K83" s="24"/>
      <c r="L83" s="119"/>
      <c r="M83" s="47"/>
    </row>
    <row r="84" spans="1:13" ht="15.75" thickBot="1">
      <c r="A84" s="54"/>
      <c r="B84" s="55"/>
      <c r="C84" s="56"/>
      <c r="D84" s="56"/>
      <c r="E84" s="118"/>
      <c r="F84" s="57"/>
      <c r="G84" s="57"/>
      <c r="H84" s="58"/>
      <c r="I84" s="59"/>
      <c r="J84" s="50"/>
      <c r="K84" s="24"/>
      <c r="L84" s="119"/>
      <c r="M84" s="47"/>
    </row>
    <row r="85" spans="1:13" ht="15.75" thickBot="1">
      <c r="A85" s="109" t="s">
        <v>129</v>
      </c>
      <c r="B85" s="35"/>
      <c r="C85" s="36"/>
      <c r="D85" s="37"/>
      <c r="E85" s="36"/>
      <c r="F85" s="38"/>
      <c r="G85" s="39"/>
      <c r="H85" s="40"/>
      <c r="I85" s="41"/>
      <c r="J85" s="50"/>
      <c r="K85" s="24"/>
      <c r="L85" s="60"/>
      <c r="M85" s="61"/>
    </row>
    <row r="86" spans="1:13">
      <c r="A86" s="110"/>
      <c r="B86" s="43" t="s">
        <v>127</v>
      </c>
      <c r="C86" s="112" t="s">
        <v>127</v>
      </c>
      <c r="D86" s="114" t="s">
        <v>127</v>
      </c>
      <c r="E86" s="116" t="s">
        <v>127</v>
      </c>
      <c r="F86" s="44"/>
      <c r="G86" s="44" t="s">
        <v>128</v>
      </c>
      <c r="H86" s="45" t="s">
        <v>127</v>
      </c>
      <c r="I86" s="46" t="e">
        <f>H86*100/H78</f>
        <v>#VALUE!</v>
      </c>
      <c r="J86" s="50"/>
      <c r="K86" s="24"/>
      <c r="L86" s="60"/>
      <c r="M86" s="61"/>
    </row>
    <row r="87" spans="1:13">
      <c r="A87" s="110"/>
      <c r="B87" s="43"/>
      <c r="C87" s="113"/>
      <c r="D87" s="115"/>
      <c r="E87" s="117"/>
      <c r="F87" s="48"/>
      <c r="G87" s="48"/>
      <c r="H87" s="48"/>
      <c r="I87" s="49"/>
      <c r="J87" s="50"/>
      <c r="K87" s="24"/>
      <c r="L87" s="60"/>
      <c r="M87" s="61"/>
    </row>
    <row r="88" spans="1:13" ht="15.75" thickBot="1">
      <c r="A88" s="111"/>
      <c r="B88" s="51"/>
      <c r="C88" s="52"/>
      <c r="D88" s="53"/>
      <c r="E88" s="117"/>
      <c r="F88" s="48"/>
      <c r="G88" s="48"/>
      <c r="H88" s="48"/>
      <c r="I88" s="49"/>
      <c r="J88" s="50"/>
      <c r="K88" s="24"/>
      <c r="L88" s="60"/>
      <c r="M88" s="61"/>
    </row>
    <row r="89" spans="1:13" ht="15.75" thickBot="1">
      <c r="A89" s="54"/>
      <c r="B89" s="55"/>
      <c r="C89" s="56"/>
      <c r="D89" s="56"/>
      <c r="E89" s="118"/>
      <c r="F89" s="57"/>
      <c r="G89" s="57"/>
      <c r="H89" s="58"/>
      <c r="I89" s="59"/>
      <c r="J89" s="50"/>
      <c r="K89" s="24"/>
      <c r="L89" s="62"/>
      <c r="M89" s="62"/>
    </row>
    <row r="90" spans="1:13" ht="15.75" thickBot="1">
      <c r="A90" s="109" t="s">
        <v>130</v>
      </c>
      <c r="B90" s="35"/>
      <c r="C90" s="36"/>
      <c r="D90" s="37"/>
      <c r="E90" s="36"/>
      <c r="F90" s="38"/>
      <c r="G90" s="39"/>
      <c r="H90" s="40"/>
      <c r="I90" s="41"/>
      <c r="J90" s="50"/>
      <c r="K90" s="24"/>
      <c r="L90" s="62"/>
      <c r="M90" s="62"/>
    </row>
    <row r="91" spans="1:13">
      <c r="A91" s="110"/>
      <c r="B91" s="43" t="s">
        <v>127</v>
      </c>
      <c r="C91" s="112" t="s">
        <v>127</v>
      </c>
      <c r="D91" s="114" t="s">
        <v>127</v>
      </c>
      <c r="E91" s="116" t="s">
        <v>127</v>
      </c>
      <c r="F91" s="44"/>
      <c r="G91" s="44" t="s">
        <v>128</v>
      </c>
      <c r="H91" s="45" t="s">
        <v>127</v>
      </c>
      <c r="I91" s="46" t="e">
        <f>H91*100/H78</f>
        <v>#VALUE!</v>
      </c>
      <c r="J91" s="50"/>
      <c r="K91" s="24"/>
      <c r="L91" s="62"/>
      <c r="M91" s="62"/>
    </row>
    <row r="92" spans="1:13">
      <c r="A92" s="110"/>
      <c r="B92" s="43"/>
      <c r="C92" s="113"/>
      <c r="D92" s="115"/>
      <c r="E92" s="117"/>
      <c r="F92" s="48"/>
      <c r="G92" s="48"/>
      <c r="H92" s="48"/>
      <c r="I92" s="49"/>
      <c r="J92" s="50"/>
      <c r="K92" s="24"/>
      <c r="L92" s="62"/>
      <c r="M92" s="62"/>
    </row>
    <row r="93" spans="1:13" ht="15.75" thickBot="1">
      <c r="A93" s="111"/>
      <c r="B93" s="51"/>
      <c r="C93" s="52"/>
      <c r="D93" s="53"/>
      <c r="E93" s="117"/>
      <c r="F93" s="48"/>
      <c r="G93" s="48"/>
      <c r="H93" s="48"/>
      <c r="I93" s="49"/>
      <c r="J93" s="50"/>
      <c r="K93" s="24"/>
      <c r="L93" s="62"/>
      <c r="M93" s="62"/>
    </row>
    <row r="94" spans="1:13" ht="15.75" thickBot="1">
      <c r="A94" s="54"/>
      <c r="B94" s="55"/>
      <c r="C94" s="56"/>
      <c r="D94" s="56"/>
      <c r="E94" s="118"/>
      <c r="F94" s="57"/>
      <c r="G94" s="57"/>
      <c r="H94" s="58"/>
      <c r="I94" s="59"/>
      <c r="J94" s="50"/>
      <c r="K94" s="24"/>
      <c r="L94" s="62"/>
      <c r="M94" s="62"/>
    </row>
  </sheetData>
  <mergeCells count="26">
    <mergeCell ref="A85:A88"/>
    <mergeCell ref="C86:C87"/>
    <mergeCell ref="D86:D87"/>
    <mergeCell ref="E86:E89"/>
    <mergeCell ref="A90:A93"/>
    <mergeCell ref="C91:C92"/>
    <mergeCell ref="D91:D92"/>
    <mergeCell ref="E91:E94"/>
    <mergeCell ref="B79:G79"/>
    <mergeCell ref="L79:M79"/>
    <mergeCell ref="A80:A83"/>
    <mergeCell ref="L80:M80"/>
    <mergeCell ref="C81:C82"/>
    <mergeCell ref="D81:D82"/>
    <mergeCell ref="E81:E84"/>
    <mergeCell ref="L81:L84"/>
    <mergeCell ref="L75:M75"/>
    <mergeCell ref="L76:M76"/>
    <mergeCell ref="L77:M77"/>
    <mergeCell ref="B78:G78"/>
    <mergeCell ref="L78:M78"/>
    <mergeCell ref="B3:E3"/>
    <mergeCell ref="B4:E4"/>
    <mergeCell ref="A73:I73"/>
    <mergeCell ref="L73:M73"/>
    <mergeCell ref="L74:M74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C15 C20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E19 E24">
      <formula1>kind_of_purchase_method</formula1>
    </dataValidation>
    <dataValidation type="decimal" allowBlank="1" showErrorMessage="1" errorTitle="Ошибка" error="Допускается ввод только действительных чисел!" sqref="E50:E51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C10 D16 D21 C46">
      <formula1>900</formula1>
    </dataValidation>
    <dataValidation type="decimal" allowBlank="1" showErrorMessage="1" errorTitle="Ошибка" error="Допускается ввод только действительных чисел!" sqref="E47:E4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69:E70 E56:E58 E60:E66 E54 E12 E25:E42 E10 E52 E49 E16:E18 E21:E23 E46">
      <formula1>0</formula1>
      <formula2>9.99999999999999E+23</formula2>
    </dataValidation>
  </dataValidations>
  <hyperlinks>
    <hyperlink ref="E5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="80" zoomScaleNormal="80" workbookViewId="0">
      <selection activeCell="J7" sqref="J7"/>
    </sheetView>
  </sheetViews>
  <sheetFormatPr defaultRowHeight="15"/>
  <cols>
    <col min="2" max="2" width="14.7109375" customWidth="1"/>
    <col min="3" max="3" width="36.5703125" customWidth="1"/>
    <col min="4" max="4" width="17.85546875" customWidth="1"/>
    <col min="5" max="5" width="31" customWidth="1"/>
    <col min="6" max="6" width="10.7109375" bestFit="1" customWidth="1"/>
    <col min="8" max="8" width="11.85546875" customWidth="1"/>
    <col min="9" max="9" width="14.42578125" bestFit="1" customWidth="1"/>
  </cols>
  <sheetData>
    <row r="1" spans="2:9" ht="38.25" customHeight="1">
      <c r="B1" s="100"/>
      <c r="C1" s="100"/>
      <c r="D1" s="100"/>
      <c r="E1" s="100"/>
    </row>
    <row r="2" spans="2:9" ht="48" customHeight="1">
      <c r="B2" s="120" t="s">
        <v>153</v>
      </c>
      <c r="C2" s="120"/>
      <c r="D2" s="120"/>
      <c r="E2" s="120"/>
    </row>
    <row r="3" spans="2:9" ht="15" customHeight="1">
      <c r="B3" s="101" t="str">
        <f>IF(org=0,"Не определено",org)</f>
        <v>Публичное акционерное общество "Северский трубный завод", г. Полевской</v>
      </c>
      <c r="C3" s="101"/>
      <c r="D3" s="101"/>
      <c r="E3" s="101"/>
    </row>
    <row r="4" spans="2:9">
      <c r="B4" s="2"/>
      <c r="C4" s="7"/>
      <c r="D4" s="7"/>
      <c r="E4" s="6"/>
    </row>
    <row r="5" spans="2:9" ht="15.75" thickBot="1">
      <c r="B5" s="3" t="s">
        <v>0</v>
      </c>
      <c r="C5" s="4" t="s">
        <v>1</v>
      </c>
      <c r="D5" s="17" t="s">
        <v>2</v>
      </c>
      <c r="E5" s="17" t="s">
        <v>3</v>
      </c>
    </row>
    <row r="6" spans="2:9" ht="15.75" thickTop="1">
      <c r="B6" s="9" t="s">
        <v>4</v>
      </c>
      <c r="C6" s="9" t="s">
        <v>5</v>
      </c>
      <c r="D6" s="9" t="s">
        <v>6</v>
      </c>
      <c r="E6" s="9" t="s">
        <v>7</v>
      </c>
    </row>
    <row r="7" spans="2:9" ht="67.5" customHeight="1">
      <c r="B7" s="18" t="s">
        <v>4</v>
      </c>
      <c r="C7" s="10" t="s">
        <v>8</v>
      </c>
      <c r="D7" s="11" t="s">
        <v>9</v>
      </c>
      <c r="E7" s="19">
        <f>SUM(E8:E9)</f>
        <v>193959.12</v>
      </c>
    </row>
    <row r="8" spans="2:9" ht="50.1" hidden="1" customHeight="1">
      <c r="B8" s="18" t="s">
        <v>10</v>
      </c>
      <c r="C8" s="14"/>
      <c r="D8" s="14"/>
      <c r="E8" s="98"/>
      <c r="F8" s="1"/>
      <c r="G8" s="81"/>
      <c r="H8" s="70"/>
      <c r="I8" s="70"/>
    </row>
    <row r="9" spans="2:9" ht="50.1" customHeight="1">
      <c r="B9" s="82" t="s">
        <v>11</v>
      </c>
      <c r="C9" s="83" t="s">
        <v>142</v>
      </c>
      <c r="D9" s="84" t="s">
        <v>9</v>
      </c>
      <c r="E9" s="15">
        <v>193959.12</v>
      </c>
      <c r="G9" s="71"/>
      <c r="H9" s="70"/>
      <c r="I9" s="70"/>
    </row>
    <row r="10" spans="2:9" ht="50.1" customHeight="1">
      <c r="B10" s="18" t="s">
        <v>5</v>
      </c>
      <c r="C10" s="10" t="s">
        <v>13</v>
      </c>
      <c r="D10" s="11" t="s">
        <v>9</v>
      </c>
      <c r="E10" s="19">
        <f>SUM(E11:E12)+E23+SUM(E26:E34)+E37+E40+E42</f>
        <v>195777.4044</v>
      </c>
      <c r="G10" s="71"/>
      <c r="H10" s="70"/>
      <c r="I10" s="70"/>
    </row>
    <row r="11" spans="2:9" ht="50.1" customHeight="1">
      <c r="B11" s="18" t="s">
        <v>14</v>
      </c>
      <c r="C11" s="20" t="s">
        <v>15</v>
      </c>
      <c r="D11" s="11" t="s">
        <v>9</v>
      </c>
      <c r="E11" s="13">
        <v>0</v>
      </c>
      <c r="G11" s="74"/>
      <c r="H11" s="70"/>
      <c r="I11" s="70"/>
    </row>
    <row r="12" spans="2:9" ht="50.1" customHeight="1">
      <c r="B12" s="18" t="s">
        <v>16</v>
      </c>
      <c r="C12" s="20" t="s">
        <v>17</v>
      </c>
      <c r="D12" s="11" t="s">
        <v>9</v>
      </c>
      <c r="E12" s="19">
        <f>E13+E18</f>
        <v>126220.9644</v>
      </c>
      <c r="G12" s="75"/>
      <c r="H12" s="70"/>
      <c r="I12" s="70"/>
    </row>
    <row r="13" spans="2:9" ht="50.1" customHeight="1">
      <c r="B13" s="122" t="s">
        <v>143</v>
      </c>
      <c r="C13" s="89" t="s">
        <v>18</v>
      </c>
      <c r="D13" s="84" t="s">
        <v>19</v>
      </c>
      <c r="E13" s="98">
        <f>E14*E15+E16</f>
        <v>125989.4488</v>
      </c>
      <c r="G13" s="75"/>
      <c r="H13" s="70"/>
      <c r="I13" s="70"/>
    </row>
    <row r="14" spans="2:9" ht="50.1" customHeight="1">
      <c r="B14" s="123" t="s">
        <v>144</v>
      </c>
      <c r="C14" s="91" t="s">
        <v>20</v>
      </c>
      <c r="D14" s="92" t="s">
        <v>21</v>
      </c>
      <c r="E14" s="13">
        <v>32.92</v>
      </c>
      <c r="G14" s="76"/>
      <c r="H14" s="70"/>
      <c r="I14" s="70"/>
    </row>
    <row r="15" spans="2:9" ht="50.1" customHeight="1">
      <c r="B15" s="90" t="s">
        <v>145</v>
      </c>
      <c r="C15" s="91" t="s">
        <v>22</v>
      </c>
      <c r="D15" s="84" t="s">
        <v>9</v>
      </c>
      <c r="E15" s="13">
        <v>3827.14</v>
      </c>
      <c r="G15" s="74"/>
      <c r="H15" s="70"/>
      <c r="I15" s="70"/>
    </row>
    <row r="16" spans="2:9" ht="50.1" customHeight="1">
      <c r="B16" s="90" t="s">
        <v>146</v>
      </c>
      <c r="C16" s="91" t="s">
        <v>23</v>
      </c>
      <c r="D16" s="84" t="s">
        <v>9</v>
      </c>
      <c r="E16" s="13">
        <v>0</v>
      </c>
      <c r="G16" s="75"/>
      <c r="H16" s="70"/>
      <c r="I16" s="70"/>
    </row>
    <row r="17" spans="2:9" ht="50.1" customHeight="1">
      <c r="B17" s="90" t="s">
        <v>147</v>
      </c>
      <c r="C17" s="91" t="s">
        <v>24</v>
      </c>
      <c r="D17" s="84" t="s">
        <v>19</v>
      </c>
      <c r="E17" s="93" t="s">
        <v>25</v>
      </c>
      <c r="G17" s="75"/>
      <c r="H17" s="70"/>
      <c r="I17" s="70"/>
    </row>
    <row r="18" spans="2:9" ht="50.1" customHeight="1">
      <c r="B18" s="82" t="s">
        <v>148</v>
      </c>
      <c r="C18" s="89" t="s">
        <v>26</v>
      </c>
      <c r="D18" s="84" t="s">
        <v>19</v>
      </c>
      <c r="E18" s="98">
        <f>E19*E20+E21</f>
        <v>231.51560000000001</v>
      </c>
      <c r="G18" s="75"/>
      <c r="H18" s="70"/>
      <c r="I18" s="70"/>
    </row>
    <row r="19" spans="2:9" ht="50.1" customHeight="1">
      <c r="B19" s="90" t="s">
        <v>149</v>
      </c>
      <c r="C19" s="91" t="s">
        <v>20</v>
      </c>
      <c r="D19" s="92" t="s">
        <v>27</v>
      </c>
      <c r="E19" s="13">
        <v>0.02</v>
      </c>
      <c r="G19" s="76"/>
      <c r="H19" s="70"/>
      <c r="I19" s="70"/>
    </row>
    <row r="20" spans="2:9" ht="50.1" customHeight="1">
      <c r="B20" s="90" t="s">
        <v>150</v>
      </c>
      <c r="C20" s="91" t="s">
        <v>22</v>
      </c>
      <c r="D20" s="84" t="s">
        <v>9</v>
      </c>
      <c r="E20" s="13">
        <v>11575.78</v>
      </c>
      <c r="G20" s="75"/>
      <c r="H20" s="70"/>
      <c r="I20" s="70"/>
    </row>
    <row r="21" spans="2:9" ht="50.1" customHeight="1">
      <c r="B21" s="90" t="s">
        <v>151</v>
      </c>
      <c r="C21" s="91" t="s">
        <v>23</v>
      </c>
      <c r="D21" s="84" t="s">
        <v>9</v>
      </c>
      <c r="E21" s="13">
        <v>0</v>
      </c>
      <c r="G21" s="75"/>
      <c r="H21" s="70"/>
      <c r="I21" s="70"/>
    </row>
    <row r="22" spans="2:9" ht="50.1" customHeight="1">
      <c r="B22" s="90" t="s">
        <v>152</v>
      </c>
      <c r="C22" s="91" t="s">
        <v>24</v>
      </c>
      <c r="D22" s="84" t="s">
        <v>19</v>
      </c>
      <c r="E22" s="93" t="s">
        <v>25</v>
      </c>
      <c r="G22" s="78"/>
      <c r="H22" s="70"/>
      <c r="I22" s="70"/>
    </row>
    <row r="23" spans="2:9" ht="50.1" customHeight="1">
      <c r="B23" s="18" t="s">
        <v>28</v>
      </c>
      <c r="C23" s="20" t="s">
        <v>29</v>
      </c>
      <c r="D23" s="11" t="s">
        <v>9</v>
      </c>
      <c r="E23" s="13">
        <v>8507.7800000000007</v>
      </c>
      <c r="G23" s="75"/>
      <c r="H23" s="70"/>
      <c r="I23" s="70"/>
    </row>
    <row r="24" spans="2:9" ht="50.1" customHeight="1">
      <c r="B24" s="18" t="s">
        <v>30</v>
      </c>
      <c r="C24" s="8" t="s">
        <v>31</v>
      </c>
      <c r="D24" s="11" t="s">
        <v>32</v>
      </c>
      <c r="E24" s="13">
        <v>2.44</v>
      </c>
      <c r="G24" s="75"/>
      <c r="H24" s="70"/>
      <c r="I24" s="70"/>
    </row>
    <row r="25" spans="2:9" ht="50.1" customHeight="1">
      <c r="B25" s="18" t="s">
        <v>33</v>
      </c>
      <c r="C25" s="8" t="s">
        <v>34</v>
      </c>
      <c r="D25" s="11" t="s">
        <v>35</v>
      </c>
      <c r="E25" s="16">
        <v>3490.3</v>
      </c>
      <c r="G25" s="75"/>
      <c r="H25" s="70"/>
      <c r="I25" s="70"/>
    </row>
    <row r="26" spans="2:9" ht="50.1" customHeight="1">
      <c r="B26" s="18" t="s">
        <v>36</v>
      </c>
      <c r="C26" s="20" t="s">
        <v>37</v>
      </c>
      <c r="D26" s="11" t="s">
        <v>9</v>
      </c>
      <c r="E26" s="13">
        <v>144.68</v>
      </c>
      <c r="G26" s="75"/>
      <c r="H26" s="70"/>
      <c r="I26" s="70"/>
    </row>
    <row r="27" spans="2:9" ht="50.1" customHeight="1">
      <c r="B27" s="18" t="s">
        <v>38</v>
      </c>
      <c r="C27" s="94" t="s">
        <v>39</v>
      </c>
      <c r="D27" s="11" t="s">
        <v>9</v>
      </c>
      <c r="E27" s="13">
        <v>0</v>
      </c>
      <c r="G27" s="75"/>
      <c r="H27" s="70"/>
      <c r="I27" s="70"/>
    </row>
    <row r="28" spans="2:9" ht="50.1" customHeight="1">
      <c r="B28" s="18" t="s">
        <v>40</v>
      </c>
      <c r="C28" s="20" t="s">
        <v>41</v>
      </c>
      <c r="D28" s="11" t="s">
        <v>9</v>
      </c>
      <c r="E28" s="13">
        <v>8239.93</v>
      </c>
      <c r="G28" s="75"/>
      <c r="H28" s="70"/>
      <c r="I28" s="70"/>
    </row>
    <row r="29" spans="2:9" ht="50.1" customHeight="1">
      <c r="B29" s="18" t="s">
        <v>42</v>
      </c>
      <c r="C29" s="20" t="s">
        <v>43</v>
      </c>
      <c r="D29" s="11" t="s">
        <v>9</v>
      </c>
      <c r="E29" s="13">
        <v>2595.58</v>
      </c>
      <c r="G29" s="75"/>
      <c r="H29" s="70"/>
      <c r="I29" s="70"/>
    </row>
    <row r="30" spans="2:9" ht="50.1" customHeight="1">
      <c r="B30" s="18" t="s">
        <v>44</v>
      </c>
      <c r="C30" s="20" t="s">
        <v>45</v>
      </c>
      <c r="D30" s="11" t="s">
        <v>9</v>
      </c>
      <c r="E30" s="13">
        <v>0</v>
      </c>
      <c r="G30" s="75"/>
      <c r="H30" s="70"/>
      <c r="I30" s="70"/>
    </row>
    <row r="31" spans="2:9" ht="50.1" customHeight="1">
      <c r="B31" s="18" t="s">
        <v>46</v>
      </c>
      <c r="C31" s="20" t="s">
        <v>47</v>
      </c>
      <c r="D31" s="11" t="s">
        <v>9</v>
      </c>
      <c r="E31" s="13">
        <v>0</v>
      </c>
      <c r="G31" s="75"/>
      <c r="H31" s="70"/>
      <c r="I31" s="70"/>
    </row>
    <row r="32" spans="2:9" ht="50.1" customHeight="1">
      <c r="B32" s="18" t="s">
        <v>48</v>
      </c>
      <c r="C32" s="20" t="s">
        <v>49</v>
      </c>
      <c r="D32" s="11" t="s">
        <v>9</v>
      </c>
      <c r="E32" s="13">
        <v>1436.2</v>
      </c>
      <c r="G32" s="75"/>
      <c r="H32" s="70"/>
      <c r="I32" s="70"/>
    </row>
    <row r="33" spans="2:9" ht="50.1" customHeight="1">
      <c r="B33" s="18" t="s">
        <v>50</v>
      </c>
      <c r="C33" s="94" t="s">
        <v>51</v>
      </c>
      <c r="D33" s="11" t="s">
        <v>9</v>
      </c>
      <c r="E33" s="13">
        <v>0</v>
      </c>
      <c r="G33" s="75"/>
      <c r="H33" s="70"/>
      <c r="I33" s="70"/>
    </row>
    <row r="34" spans="2:9" ht="50.1" customHeight="1">
      <c r="B34" s="18" t="s">
        <v>52</v>
      </c>
      <c r="C34" s="20" t="s">
        <v>53</v>
      </c>
      <c r="D34" s="11" t="s">
        <v>9</v>
      </c>
      <c r="E34" s="13">
        <v>17342.509999999998</v>
      </c>
      <c r="G34" s="75"/>
      <c r="H34" s="70"/>
      <c r="I34" s="70"/>
    </row>
    <row r="35" spans="2:9" ht="50.1" customHeight="1">
      <c r="B35" s="18" t="s">
        <v>54</v>
      </c>
      <c r="C35" s="8" t="s">
        <v>55</v>
      </c>
      <c r="D35" s="11" t="s">
        <v>9</v>
      </c>
      <c r="E35" s="13">
        <v>0</v>
      </c>
      <c r="G35" s="75"/>
      <c r="H35" s="70"/>
      <c r="I35" s="70"/>
    </row>
    <row r="36" spans="2:9" ht="50.1" customHeight="1">
      <c r="B36" s="18" t="s">
        <v>56</v>
      </c>
      <c r="C36" s="8" t="s">
        <v>57</v>
      </c>
      <c r="D36" s="11" t="s">
        <v>9</v>
      </c>
      <c r="E36" s="13">
        <v>0</v>
      </c>
      <c r="G36" s="75"/>
      <c r="H36" s="70"/>
      <c r="I36" s="70"/>
    </row>
    <row r="37" spans="2:9" ht="50.1" customHeight="1">
      <c r="B37" s="18" t="s">
        <v>58</v>
      </c>
      <c r="C37" s="20" t="s">
        <v>59</v>
      </c>
      <c r="D37" s="11" t="s">
        <v>9</v>
      </c>
      <c r="E37" s="13">
        <v>6585.49</v>
      </c>
      <c r="G37" s="79"/>
      <c r="H37" s="70"/>
      <c r="I37" s="70"/>
    </row>
    <row r="38" spans="2:9" ht="50.1" customHeight="1">
      <c r="B38" s="18" t="s">
        <v>60</v>
      </c>
      <c r="C38" s="8" t="s">
        <v>55</v>
      </c>
      <c r="D38" s="11" t="s">
        <v>9</v>
      </c>
      <c r="E38" s="13">
        <v>0</v>
      </c>
      <c r="G38" s="71"/>
      <c r="H38" s="70"/>
      <c r="I38" s="70"/>
    </row>
    <row r="39" spans="2:9" ht="50.1" customHeight="1">
      <c r="B39" s="18" t="s">
        <v>61</v>
      </c>
      <c r="C39" s="8" t="s">
        <v>57</v>
      </c>
      <c r="D39" s="11" t="s">
        <v>9</v>
      </c>
      <c r="E39" s="13">
        <v>0</v>
      </c>
      <c r="G39" s="75"/>
      <c r="H39" s="70"/>
      <c r="I39" s="70"/>
    </row>
    <row r="40" spans="2:9" ht="50.1" customHeight="1">
      <c r="B40" s="18" t="s">
        <v>62</v>
      </c>
      <c r="C40" s="20" t="s">
        <v>63</v>
      </c>
      <c r="D40" s="11" t="s">
        <v>9</v>
      </c>
      <c r="E40" s="13">
        <v>15235.48</v>
      </c>
      <c r="G40" s="70"/>
      <c r="H40" s="70"/>
      <c r="I40" s="70"/>
    </row>
    <row r="41" spans="2:9" ht="60.75" customHeight="1">
      <c r="B41" s="18" t="s">
        <v>64</v>
      </c>
      <c r="C41" s="8" t="s">
        <v>65</v>
      </c>
      <c r="D41" s="11" t="s">
        <v>19</v>
      </c>
      <c r="E41" s="5" t="s">
        <v>135</v>
      </c>
      <c r="G41" s="70"/>
      <c r="H41" s="70"/>
      <c r="I41" s="70"/>
    </row>
    <row r="42" spans="2:9" ht="57" customHeight="1">
      <c r="B42" s="18" t="s">
        <v>66</v>
      </c>
      <c r="C42" s="20" t="s">
        <v>67</v>
      </c>
      <c r="D42" s="11" t="s">
        <v>9</v>
      </c>
      <c r="E42" s="19">
        <f>SUM(E43:E44)</f>
        <v>9468.7900000000009</v>
      </c>
    </row>
    <row r="43" spans="2:9" ht="50.1" hidden="1" customHeight="1">
      <c r="B43" s="18" t="s">
        <v>68</v>
      </c>
      <c r="C43" s="14"/>
      <c r="D43" s="14"/>
      <c r="E43" s="14"/>
    </row>
    <row r="44" spans="2:9" ht="88.5" customHeight="1">
      <c r="B44" s="82" t="s">
        <v>69</v>
      </c>
      <c r="C44" s="95" t="s">
        <v>67</v>
      </c>
      <c r="D44" s="84" t="s">
        <v>9</v>
      </c>
      <c r="E44" s="22">
        <v>9468.7900000000009</v>
      </c>
    </row>
    <row r="45" spans="2:9" ht="50.1" customHeight="1">
      <c r="B45" s="18" t="s">
        <v>6</v>
      </c>
      <c r="C45" s="10" t="s">
        <v>70</v>
      </c>
      <c r="D45" s="11" t="s">
        <v>9</v>
      </c>
      <c r="E45" s="13">
        <v>-1818.28</v>
      </c>
    </row>
    <row r="46" spans="2:9" ht="50.1" customHeight="1">
      <c r="B46" s="18" t="s">
        <v>7</v>
      </c>
      <c r="C46" s="10" t="s">
        <v>71</v>
      </c>
      <c r="D46" s="11" t="s">
        <v>9</v>
      </c>
      <c r="E46" s="13">
        <v>0</v>
      </c>
    </row>
    <row r="47" spans="2:9" ht="50.1" customHeight="1">
      <c r="B47" s="18" t="s">
        <v>72</v>
      </c>
      <c r="C47" s="20" t="s">
        <v>73</v>
      </c>
      <c r="D47" s="11" t="s">
        <v>9</v>
      </c>
      <c r="E47" s="13">
        <v>0</v>
      </c>
    </row>
    <row r="48" spans="2:9" ht="50.1" customHeight="1">
      <c r="B48" s="18" t="s">
        <v>74</v>
      </c>
      <c r="C48" s="10" t="s">
        <v>75</v>
      </c>
      <c r="D48" s="11" t="s">
        <v>9</v>
      </c>
      <c r="E48" s="13">
        <v>1303.1500000000001</v>
      </c>
    </row>
    <row r="49" spans="2:5" ht="50.1" customHeight="1">
      <c r="B49" s="18" t="s">
        <v>76</v>
      </c>
      <c r="C49" s="20" t="s">
        <v>77</v>
      </c>
      <c r="D49" s="11" t="s">
        <v>9</v>
      </c>
      <c r="E49" s="13">
        <v>1303.1500000000001</v>
      </c>
    </row>
    <row r="50" spans="2:5" ht="50.1" customHeight="1">
      <c r="B50" s="18" t="s">
        <v>78</v>
      </c>
      <c r="C50" s="10" t="s">
        <v>79</v>
      </c>
      <c r="D50" s="11" t="s">
        <v>9</v>
      </c>
      <c r="E50" s="13">
        <v>0</v>
      </c>
    </row>
    <row r="51" spans="2:5" ht="50.1" customHeight="1">
      <c r="B51" s="18" t="s">
        <v>80</v>
      </c>
      <c r="C51" s="10" t="s">
        <v>81</v>
      </c>
      <c r="D51" s="11" t="s">
        <v>19</v>
      </c>
      <c r="E51" s="99" t="s">
        <v>139</v>
      </c>
    </row>
    <row r="52" spans="2:5" ht="75" customHeight="1">
      <c r="B52" s="18" t="s">
        <v>82</v>
      </c>
      <c r="C52" s="10" t="s">
        <v>83</v>
      </c>
      <c r="D52" s="11" t="s">
        <v>84</v>
      </c>
      <c r="E52" s="15">
        <v>183</v>
      </c>
    </row>
    <row r="53" spans="2:5" ht="50.1" hidden="1" customHeight="1">
      <c r="B53" s="18" t="s">
        <v>136</v>
      </c>
      <c r="C53" s="14"/>
      <c r="D53" s="14"/>
      <c r="E53" s="14"/>
    </row>
    <row r="54" spans="2:5" ht="50.1" customHeight="1">
      <c r="B54" s="18" t="s">
        <v>85</v>
      </c>
      <c r="C54" s="10" t="s">
        <v>12</v>
      </c>
      <c r="D54" s="11" t="s">
        <v>84</v>
      </c>
      <c r="E54" s="13">
        <v>2.35</v>
      </c>
    </row>
    <row r="55" spans="2:5" ht="50.1" customHeight="1">
      <c r="B55" s="18" t="s">
        <v>86</v>
      </c>
      <c r="C55" s="10" t="s">
        <v>87</v>
      </c>
      <c r="D55" s="11" t="s">
        <v>88</v>
      </c>
      <c r="E55" s="16">
        <v>224.67500000000001</v>
      </c>
    </row>
    <row r="56" spans="2:5" ht="72" customHeight="1">
      <c r="B56" s="18" t="s">
        <v>89</v>
      </c>
      <c r="C56" s="10" t="s">
        <v>90</v>
      </c>
      <c r="D56" s="11" t="s">
        <v>88</v>
      </c>
      <c r="E56" s="16">
        <v>0</v>
      </c>
    </row>
    <row r="57" spans="2:5" ht="66" customHeight="1">
      <c r="B57" s="18" t="s">
        <v>91</v>
      </c>
      <c r="C57" s="10" t="s">
        <v>92</v>
      </c>
      <c r="D57" s="11" t="s">
        <v>88</v>
      </c>
      <c r="E57" s="21">
        <f>SUM(E58:E59)</f>
        <v>12.6335</v>
      </c>
    </row>
    <row r="58" spans="2:5" ht="85.5" customHeight="1">
      <c r="B58" s="18" t="s">
        <v>93</v>
      </c>
      <c r="C58" s="20" t="s">
        <v>94</v>
      </c>
      <c r="D58" s="11" t="s">
        <v>88</v>
      </c>
      <c r="E58" s="16">
        <v>11.1525</v>
      </c>
    </row>
    <row r="59" spans="2:5" ht="50.1" customHeight="1">
      <c r="B59" s="18" t="s">
        <v>95</v>
      </c>
      <c r="C59" s="20" t="s">
        <v>96</v>
      </c>
      <c r="D59" s="11" t="s">
        <v>88</v>
      </c>
      <c r="E59" s="16">
        <v>1.4810000000000001</v>
      </c>
    </row>
    <row r="60" spans="2:5" ht="50.1" customHeight="1">
      <c r="B60" s="18" t="s">
        <v>97</v>
      </c>
      <c r="C60" s="10" t="s">
        <v>98</v>
      </c>
      <c r="D60" s="11" t="s">
        <v>99</v>
      </c>
      <c r="E60" s="13">
        <f>5635/12*1000000</f>
        <v>469583333.33333331</v>
      </c>
    </row>
    <row r="61" spans="2:5" ht="50.1" customHeight="1">
      <c r="B61" s="18" t="s">
        <v>100</v>
      </c>
      <c r="C61" s="10" t="s">
        <v>101</v>
      </c>
      <c r="D61" s="11" t="s">
        <v>88</v>
      </c>
      <c r="E61" s="16">
        <v>5.6349999999999998</v>
      </c>
    </row>
    <row r="62" spans="2:5" ht="50.1" customHeight="1">
      <c r="B62" s="18" t="s">
        <v>102</v>
      </c>
      <c r="C62" s="10" t="s">
        <v>103</v>
      </c>
      <c r="D62" s="11" t="s">
        <v>104</v>
      </c>
      <c r="E62" s="13">
        <v>18</v>
      </c>
    </row>
    <row r="63" spans="2:5" ht="50.1" customHeight="1">
      <c r="B63" s="18" t="s">
        <v>105</v>
      </c>
      <c r="C63" s="10" t="s">
        <v>106</v>
      </c>
      <c r="D63" s="11" t="s">
        <v>104</v>
      </c>
      <c r="E63" s="13">
        <v>8</v>
      </c>
    </row>
    <row r="64" spans="2:5" ht="96.75" customHeight="1">
      <c r="B64" s="18" t="s">
        <v>107</v>
      </c>
      <c r="C64" s="10" t="s">
        <v>108</v>
      </c>
      <c r="D64" s="11" t="s">
        <v>109</v>
      </c>
      <c r="E64" s="97">
        <v>164.3</v>
      </c>
    </row>
    <row r="65" spans="1:13" ht="50.1" hidden="1" customHeight="1">
      <c r="B65" s="18" t="s">
        <v>138</v>
      </c>
      <c r="C65" s="14"/>
      <c r="D65" s="14"/>
      <c r="E65" s="14"/>
    </row>
    <row r="66" spans="1:13" ht="89.25" customHeight="1">
      <c r="B66" s="18" t="s">
        <v>110</v>
      </c>
      <c r="C66" s="10" t="s">
        <v>111</v>
      </c>
      <c r="D66" s="11" t="s">
        <v>112</v>
      </c>
      <c r="E66" s="13">
        <v>15.08</v>
      </c>
    </row>
    <row r="67" spans="1:13" ht="78.75">
      <c r="B67" s="18" t="s">
        <v>113</v>
      </c>
      <c r="C67" s="10" t="s">
        <v>114</v>
      </c>
      <c r="D67" s="11" t="s">
        <v>115</v>
      </c>
      <c r="E67" s="13">
        <v>0.24</v>
      </c>
    </row>
    <row r="68" spans="1:13">
      <c r="B68" s="121"/>
      <c r="C68" s="121"/>
      <c r="D68" s="121"/>
      <c r="E68" s="121"/>
    </row>
    <row r="69" spans="1:13">
      <c r="B69" s="66"/>
      <c r="C69" s="67"/>
      <c r="D69" s="68"/>
      <c r="E69" s="124"/>
    </row>
    <row r="70" spans="1:13">
      <c r="A70" s="102" t="s">
        <v>131</v>
      </c>
      <c r="B70" s="102"/>
      <c r="C70" s="102"/>
      <c r="D70" s="102"/>
      <c r="E70" s="102"/>
      <c r="F70" s="102"/>
      <c r="G70" s="102"/>
      <c r="H70" s="102"/>
      <c r="I70" s="102"/>
      <c r="J70" s="23"/>
      <c r="K70" s="24"/>
      <c r="L70" s="103"/>
      <c r="M70" s="103"/>
    </row>
    <row r="71" spans="1:13" ht="15.75" thickBot="1">
      <c r="A71" s="27"/>
      <c r="B71" s="27"/>
      <c r="C71" s="27"/>
      <c r="D71" s="27"/>
      <c r="E71" s="27"/>
      <c r="F71" s="27"/>
      <c r="G71" s="27"/>
      <c r="H71" s="27"/>
      <c r="I71" s="27"/>
      <c r="J71" s="26"/>
      <c r="K71" s="24"/>
      <c r="L71" s="103"/>
      <c r="M71" s="103"/>
    </row>
    <row r="72" spans="1:13" ht="69.75" thickBot="1">
      <c r="A72" s="28" t="s">
        <v>0</v>
      </c>
      <c r="B72" s="28" t="s">
        <v>116</v>
      </c>
      <c r="C72" s="28" t="s">
        <v>24</v>
      </c>
      <c r="D72" s="28" t="s">
        <v>117</v>
      </c>
      <c r="E72" s="28" t="s">
        <v>118</v>
      </c>
      <c r="F72" s="28" t="s">
        <v>119</v>
      </c>
      <c r="G72" s="28" t="s">
        <v>120</v>
      </c>
      <c r="H72" s="28" t="s">
        <v>121</v>
      </c>
      <c r="I72" s="28" t="s">
        <v>122</v>
      </c>
      <c r="J72" s="26"/>
      <c r="K72" s="24"/>
      <c r="L72" s="103"/>
      <c r="M72" s="103"/>
    </row>
    <row r="73" spans="1:13" ht="15.75" thickBot="1">
      <c r="A73" s="29">
        <v>1</v>
      </c>
      <c r="B73" s="29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6"/>
      <c r="K73" s="24"/>
      <c r="L73" s="103"/>
      <c r="M73" s="103"/>
    </row>
    <row r="74" spans="1:13" ht="15.75" thickBot="1">
      <c r="A74" s="30">
        <v>1</v>
      </c>
      <c r="B74" s="104" t="s">
        <v>123</v>
      </c>
      <c r="C74" s="105"/>
      <c r="D74" s="105"/>
      <c r="E74" s="105"/>
      <c r="F74" s="105"/>
      <c r="G74" s="106"/>
      <c r="H74" s="31">
        <f>E40</f>
        <v>15235.48</v>
      </c>
      <c r="I74" s="63">
        <f>H74*100/E10</f>
        <v>7.7820420832997828</v>
      </c>
      <c r="J74" s="26"/>
      <c r="K74" s="24"/>
      <c r="L74" s="103"/>
      <c r="M74" s="103"/>
    </row>
    <row r="75" spans="1:13" ht="15.75" thickBot="1">
      <c r="A75" s="32" t="s">
        <v>124</v>
      </c>
      <c r="B75" s="107" t="s">
        <v>140</v>
      </c>
      <c r="C75" s="108"/>
      <c r="D75" s="108"/>
      <c r="E75" s="108"/>
      <c r="F75" s="108"/>
      <c r="G75" s="108"/>
      <c r="H75" s="33"/>
      <c r="I75" s="34"/>
      <c r="J75" s="26"/>
      <c r="K75" s="24"/>
      <c r="L75" s="103"/>
      <c r="M75" s="103"/>
    </row>
    <row r="76" spans="1:13" ht="15.75" thickBot="1">
      <c r="A76" s="109" t="s">
        <v>125</v>
      </c>
      <c r="B76" s="35"/>
      <c r="C76" s="36" t="s">
        <v>126</v>
      </c>
      <c r="D76" s="37"/>
      <c r="E76" s="36"/>
      <c r="F76" s="38"/>
      <c r="G76" s="39"/>
      <c r="H76" s="40"/>
      <c r="I76" s="41"/>
      <c r="J76" s="42"/>
      <c r="K76" s="24"/>
      <c r="L76" s="103"/>
      <c r="M76" s="103"/>
    </row>
    <row r="77" spans="1:13">
      <c r="A77" s="110"/>
      <c r="B77" s="43"/>
      <c r="C77" s="112" t="s">
        <v>127</v>
      </c>
      <c r="D77" s="114" t="s">
        <v>127</v>
      </c>
      <c r="E77" s="116" t="s">
        <v>127</v>
      </c>
      <c r="F77" s="44"/>
      <c r="G77" s="44" t="s">
        <v>128</v>
      </c>
      <c r="H77" s="45"/>
      <c r="I77" s="46">
        <f>H77*100/H74</f>
        <v>0</v>
      </c>
      <c r="J77" s="42"/>
      <c r="K77" s="24"/>
      <c r="L77" s="119"/>
      <c r="M77" s="47"/>
    </row>
    <row r="78" spans="1:13">
      <c r="A78" s="110"/>
      <c r="B78" s="43" t="s">
        <v>127</v>
      </c>
      <c r="C78" s="113"/>
      <c r="D78" s="115"/>
      <c r="E78" s="117"/>
      <c r="F78" s="48"/>
      <c r="G78" s="48"/>
      <c r="H78" s="48"/>
      <c r="I78" s="49"/>
      <c r="J78" s="50"/>
      <c r="K78" s="24"/>
      <c r="L78" s="119"/>
      <c r="M78" s="47"/>
    </row>
    <row r="79" spans="1:13" ht="15.75" thickBot="1">
      <c r="A79" s="111"/>
      <c r="B79" s="51"/>
      <c r="C79" s="52"/>
      <c r="D79" s="53"/>
      <c r="E79" s="117"/>
      <c r="F79" s="48"/>
      <c r="G79" s="48"/>
      <c r="H79" s="48"/>
      <c r="I79" s="49"/>
      <c r="J79" s="42"/>
      <c r="K79" s="24"/>
      <c r="L79" s="119"/>
      <c r="M79" s="47"/>
    </row>
    <row r="80" spans="1:13" ht="15.75" thickBot="1">
      <c r="A80" s="54"/>
      <c r="B80" s="55"/>
      <c r="C80" s="56"/>
      <c r="D80" s="56"/>
      <c r="E80" s="118"/>
      <c r="F80" s="57"/>
      <c r="G80" s="57"/>
      <c r="H80" s="58"/>
      <c r="I80" s="59"/>
      <c r="J80" s="50"/>
      <c r="K80" s="24"/>
      <c r="L80" s="119"/>
      <c r="M80" s="47"/>
    </row>
    <row r="81" spans="1:13" ht="15.75" thickBot="1">
      <c r="A81" s="109" t="s">
        <v>129</v>
      </c>
      <c r="B81" s="35"/>
      <c r="C81" s="36"/>
      <c r="D81" s="37"/>
      <c r="E81" s="36"/>
      <c r="F81" s="38"/>
      <c r="G81" s="39"/>
      <c r="H81" s="40"/>
      <c r="I81" s="41"/>
      <c r="J81" s="50"/>
      <c r="K81" s="24"/>
      <c r="L81" s="60"/>
      <c r="M81" s="61"/>
    </row>
    <row r="82" spans="1:13">
      <c r="A82" s="110"/>
      <c r="B82" s="43" t="s">
        <v>127</v>
      </c>
      <c r="C82" s="112" t="s">
        <v>127</v>
      </c>
      <c r="D82" s="114" t="s">
        <v>127</v>
      </c>
      <c r="E82" s="116" t="s">
        <v>127</v>
      </c>
      <c r="F82" s="44"/>
      <c r="G82" s="44" t="s">
        <v>128</v>
      </c>
      <c r="H82" s="45" t="s">
        <v>127</v>
      </c>
      <c r="I82" s="46" t="e">
        <f>H82*100/H74</f>
        <v>#VALUE!</v>
      </c>
      <c r="J82" s="50"/>
      <c r="K82" s="24"/>
      <c r="L82" s="60"/>
      <c r="M82" s="61"/>
    </row>
    <row r="83" spans="1:13">
      <c r="A83" s="110"/>
      <c r="B83" s="43"/>
      <c r="C83" s="113"/>
      <c r="D83" s="115"/>
      <c r="E83" s="117"/>
      <c r="F83" s="48"/>
      <c r="G83" s="48"/>
      <c r="H83" s="48"/>
      <c r="I83" s="49"/>
      <c r="J83" s="50"/>
      <c r="K83" s="24"/>
      <c r="L83" s="60"/>
      <c r="M83" s="61"/>
    </row>
    <row r="84" spans="1:13" ht="15.75" thickBot="1">
      <c r="A84" s="111"/>
      <c r="B84" s="51"/>
      <c r="C84" s="52"/>
      <c r="D84" s="53"/>
      <c r="E84" s="117"/>
      <c r="F84" s="48"/>
      <c r="G84" s="48"/>
      <c r="H84" s="48"/>
      <c r="I84" s="49"/>
      <c r="J84" s="50"/>
      <c r="K84" s="24"/>
      <c r="L84" s="60"/>
      <c r="M84" s="61"/>
    </row>
    <row r="85" spans="1:13" ht="15.75" thickBot="1">
      <c r="A85" s="54"/>
      <c r="B85" s="55"/>
      <c r="C85" s="56"/>
      <c r="D85" s="56"/>
      <c r="E85" s="118"/>
      <c r="F85" s="57"/>
      <c r="G85" s="57"/>
      <c r="H85" s="58"/>
      <c r="I85" s="59"/>
      <c r="J85" s="50"/>
      <c r="K85" s="24"/>
      <c r="L85" s="62"/>
      <c r="M85" s="62"/>
    </row>
    <row r="86" spans="1:13" ht="15.75" thickBot="1">
      <c r="A86" s="109" t="s">
        <v>130</v>
      </c>
      <c r="B86" s="35"/>
      <c r="C86" s="36"/>
      <c r="D86" s="37"/>
      <c r="E86" s="36"/>
      <c r="F86" s="38"/>
      <c r="G86" s="39"/>
      <c r="H86" s="40"/>
      <c r="I86" s="41"/>
      <c r="J86" s="50"/>
      <c r="K86" s="24"/>
      <c r="L86" s="62"/>
      <c r="M86" s="62"/>
    </row>
    <row r="87" spans="1:13">
      <c r="A87" s="110"/>
      <c r="B87" s="43" t="s">
        <v>127</v>
      </c>
      <c r="C87" s="112" t="s">
        <v>127</v>
      </c>
      <c r="D87" s="114" t="s">
        <v>127</v>
      </c>
      <c r="E87" s="116" t="s">
        <v>127</v>
      </c>
      <c r="F87" s="44"/>
      <c r="G87" s="44" t="s">
        <v>128</v>
      </c>
      <c r="H87" s="45" t="s">
        <v>132</v>
      </c>
      <c r="I87" s="46" t="e">
        <f>H87*100/H74</f>
        <v>#VALUE!</v>
      </c>
      <c r="J87" s="50"/>
      <c r="K87" s="24"/>
      <c r="L87" s="62"/>
      <c r="M87" s="62"/>
    </row>
    <row r="88" spans="1:13">
      <c r="A88" s="110"/>
      <c r="B88" s="43"/>
      <c r="C88" s="113"/>
      <c r="D88" s="115"/>
      <c r="E88" s="117"/>
      <c r="F88" s="48"/>
      <c r="G88" s="48"/>
      <c r="H88" s="48"/>
      <c r="I88" s="49"/>
      <c r="J88" s="50"/>
      <c r="K88" s="24"/>
      <c r="L88" s="62"/>
      <c r="M88" s="62"/>
    </row>
    <row r="89" spans="1:13" ht="15.75" thickBot="1">
      <c r="A89" s="111"/>
      <c r="B89" s="51"/>
      <c r="C89" s="52"/>
      <c r="D89" s="53"/>
      <c r="E89" s="117"/>
      <c r="F89" s="48"/>
      <c r="G89" s="48"/>
      <c r="H89" s="48"/>
      <c r="I89" s="49"/>
      <c r="J89" s="50"/>
      <c r="K89" s="24"/>
      <c r="L89" s="62"/>
      <c r="M89" s="62"/>
    </row>
    <row r="90" spans="1:13" ht="15.75" thickBot="1">
      <c r="A90" s="54"/>
      <c r="B90" s="55"/>
      <c r="C90" s="56"/>
      <c r="D90" s="56"/>
      <c r="E90" s="118"/>
      <c r="F90" s="57"/>
      <c r="G90" s="57"/>
      <c r="H90" s="58"/>
      <c r="I90" s="59"/>
      <c r="J90" s="50"/>
      <c r="K90" s="24"/>
      <c r="L90" s="62"/>
      <c r="M90" s="62"/>
    </row>
  </sheetData>
  <mergeCells count="26">
    <mergeCell ref="B1:E1"/>
    <mergeCell ref="A81:A84"/>
    <mergeCell ref="C82:C83"/>
    <mergeCell ref="D82:D83"/>
    <mergeCell ref="E82:E85"/>
    <mergeCell ref="A86:A89"/>
    <mergeCell ref="C87:C88"/>
    <mergeCell ref="D87:D88"/>
    <mergeCell ref="E87:E90"/>
    <mergeCell ref="A76:A79"/>
    <mergeCell ref="L76:M76"/>
    <mergeCell ref="C77:C78"/>
    <mergeCell ref="D77:D78"/>
    <mergeCell ref="E77:E80"/>
    <mergeCell ref="L77:L80"/>
    <mergeCell ref="L72:M72"/>
    <mergeCell ref="L73:M73"/>
    <mergeCell ref="B74:G74"/>
    <mergeCell ref="L74:M74"/>
    <mergeCell ref="B75:G75"/>
    <mergeCell ref="L75:M75"/>
    <mergeCell ref="B2:E2"/>
    <mergeCell ref="B3:E3"/>
    <mergeCell ref="A70:I70"/>
    <mergeCell ref="L70:M70"/>
    <mergeCell ref="L71:M71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C13 C18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E17 E22">
      <formula1>kind_of_purchase_method</formula1>
    </dataValidation>
    <dataValidation type="decimal" allowBlank="1" showErrorMessage="1" errorTitle="Ошибка" error="Допускается ввод только действительных чисел!" sqref="E48:E49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C9 D14 D19 C44 E69">
      <formula1>900</formula1>
    </dataValidation>
    <dataValidation type="decimal" allowBlank="1" showErrorMessage="1" errorTitle="Ошибка" error="Допускается ввод только действительных чисел!" sqref="E45:E4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E51">
      <formula1>900</formula1>
    </dataValidation>
    <dataValidation type="decimal" allowBlank="1" showErrorMessage="1" errorTitle="Ошибка" error="Допускается ввод только неотрицательных чисел!" sqref="E66:E67 E54:E56 E58:E64 E52 E11 E23:E40 E9 E50 E47 E14:E16 E19:E21 E44">
      <formula1>0</formula1>
      <formula2>9.99999999999999E+23</formula2>
    </dataValidation>
  </dataValidations>
  <hyperlinks>
    <hyperlink ref="E5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ТЭ Вода 2016 год.тп</vt:lpstr>
      <vt:lpstr>ТЭ ПАР 2016 год. тп</vt:lpstr>
      <vt:lpstr>Лист3</vt:lpstr>
      <vt:lpstr>flagSum_List02_2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Сяткина Екатерина Васильевна</dc:creator>
  <cp:lastModifiedBy>Сяткина Екатерина Васильевна</cp:lastModifiedBy>
  <dcterms:created xsi:type="dcterms:W3CDTF">2016-05-10T06:54:52Z</dcterms:created>
  <dcterms:modified xsi:type="dcterms:W3CDTF">2017-04-20T06:10:13Z</dcterms:modified>
</cp:coreProperties>
</file>