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5475" windowHeight="8115" tabRatio="813" activeTab="0"/>
  </bookViews>
  <sheets>
    <sheet name="форма № 3" sheetId="1" r:id="rId1"/>
    <sheet name="АЧР" sheetId="2" r:id="rId2"/>
    <sheet name="График Агат" sheetId="3" r:id="rId3"/>
    <sheet name="Турбокомпр.2" sheetId="4" r:id="rId4"/>
    <sheet name="суточная ведомость" sheetId="5" r:id="rId5"/>
  </sheets>
  <definedNames>
    <definedName name="_xlnm.Print_Area" localSheetId="0">'форма № 3'!$A$1:$CE$83</definedName>
  </definedNames>
  <calcPr fullCalcOnLoad="1"/>
</workbook>
</file>

<file path=xl/sharedStrings.xml><?xml version="1.0" encoding="utf-8"?>
<sst xmlns="http://schemas.openxmlformats.org/spreadsheetml/2006/main" count="1110" uniqueCount="218">
  <si>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</si>
  <si>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</si>
  <si>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потери, МВт</t>
  </si>
  <si>
    <t>ток</t>
  </si>
  <si>
    <t>± акт</t>
  </si>
  <si>
    <t>± реак</t>
  </si>
  <si>
    <t>Амп</t>
  </si>
  <si>
    <t>МВт</t>
  </si>
  <si>
    <t>МВАр</t>
  </si>
  <si>
    <t>По трансформаторам</t>
  </si>
  <si>
    <t>110 кВ</t>
  </si>
  <si>
    <t>№  1</t>
  </si>
  <si>
    <t>6 кВ / 1С</t>
  </si>
  <si>
    <t>МВА</t>
  </si>
  <si>
    <t>РПН</t>
  </si>
  <si>
    <t>№  2</t>
  </si>
  <si>
    <t>6 кВ / 2С</t>
  </si>
  <si>
    <t>Итого:</t>
  </si>
  <si>
    <t>6 кВ</t>
  </si>
  <si>
    <t>По ЛЭП и фидерам 110, 35, 10, 6 кВ (с разбивкой по напряжению)</t>
  </si>
  <si>
    <t>Название ЛЭП и фидеров</t>
  </si>
  <si>
    <t>яч.32</t>
  </si>
  <si>
    <t>яч.30</t>
  </si>
  <si>
    <t>яч.26</t>
  </si>
  <si>
    <t>ТСН № 1</t>
  </si>
  <si>
    <t>яч.13</t>
  </si>
  <si>
    <t>яч.1</t>
  </si>
  <si>
    <t>яч.12</t>
  </si>
  <si>
    <t>яч.7</t>
  </si>
  <si>
    <t>ТСН № 2</t>
  </si>
  <si>
    <t>яч.5</t>
  </si>
  <si>
    <t>яч.8</t>
  </si>
  <si>
    <t>Нагрузка СК, МВАр</t>
  </si>
  <si>
    <t>Батарея СК, МВАр</t>
  </si>
  <si>
    <t>Напряжение на шинах</t>
  </si>
  <si>
    <t>№</t>
  </si>
  <si>
    <t>Переменные потери в трансформаторах,                                              МВА</t>
  </si>
  <si>
    <t>+ j</t>
  </si>
  <si>
    <t>Замер провел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</si>
  <si>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</si>
  <si>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6  кВ</t>
  </si>
  <si>
    <t>КРУ - 1 ф.1</t>
  </si>
  <si>
    <t>КРУ - 2 ф.1</t>
  </si>
  <si>
    <t>яч.24</t>
  </si>
  <si>
    <t>КРУ - 3 ф.1</t>
  </si>
  <si>
    <t>КРУ - 4 ф.1</t>
  </si>
  <si>
    <t>яч.21</t>
  </si>
  <si>
    <t>НФСт ф.1</t>
  </si>
  <si>
    <t>яч.25</t>
  </si>
  <si>
    <t>Т/к № 2 ф.1</t>
  </si>
  <si>
    <t>П.ст 102 ф.1</t>
  </si>
  <si>
    <t>яч.23</t>
  </si>
  <si>
    <t>П/ст № 3</t>
  </si>
  <si>
    <t>яч.19</t>
  </si>
  <si>
    <t>ЦЗЛ ф.1</t>
  </si>
  <si>
    <t>яч.27-1</t>
  </si>
  <si>
    <t>КП - 3 ф. 1</t>
  </si>
  <si>
    <t>яч.34-2</t>
  </si>
  <si>
    <t>МНЛЗ АТ-1 ф.Тр.№1</t>
  </si>
  <si>
    <t>яч.15-2</t>
  </si>
  <si>
    <t>яч.17-1</t>
  </si>
  <si>
    <t>Уст-ка перемеш-я</t>
  </si>
  <si>
    <t>яч.17-2</t>
  </si>
  <si>
    <t>МНЛЗ АТ-2 ф.Тр.№1</t>
  </si>
  <si>
    <t>яч.17-3</t>
  </si>
  <si>
    <t>яч.29</t>
  </si>
  <si>
    <t>КРУ - 1 ф.2</t>
  </si>
  <si>
    <t>яч.6</t>
  </si>
  <si>
    <t>КРУ - 2 ф.2</t>
  </si>
  <si>
    <t>КРУ - 3 ф.2</t>
  </si>
  <si>
    <t>яч.4</t>
  </si>
  <si>
    <t>КРУ - 4 ф.2</t>
  </si>
  <si>
    <t>НФСт ф.2</t>
  </si>
  <si>
    <t>Т/к № 2 ф.2</t>
  </si>
  <si>
    <t>яч.9</t>
  </si>
  <si>
    <t>П.ст 102 ф.2</t>
  </si>
  <si>
    <t>П/ст Парокотельная</t>
  </si>
  <si>
    <t>яч.10</t>
  </si>
  <si>
    <t>яч.12-1</t>
  </si>
  <si>
    <t>ЦЗЛ ф.2</t>
  </si>
  <si>
    <t>яч.12-2</t>
  </si>
  <si>
    <t>КП - 3 ф. 2</t>
  </si>
  <si>
    <t>яч.14-2</t>
  </si>
  <si>
    <t>МНЛЗ АТ-1 ф.Тр.№2</t>
  </si>
  <si>
    <t>яч.13-2</t>
  </si>
  <si>
    <t>яч.13-1</t>
  </si>
  <si>
    <t>МНЛЗ АТ-2 ф.Тр.№2</t>
  </si>
  <si>
    <t>яч.18-2</t>
  </si>
  <si>
    <t>яч.3</t>
  </si>
  <si>
    <t>яч.14-3</t>
  </si>
  <si>
    <t>№1</t>
  </si>
  <si>
    <t>№2</t>
  </si>
  <si>
    <t>Uк, %</t>
  </si>
  <si>
    <t>ΔPкз, МВт</t>
  </si>
  <si>
    <t>Т-1</t>
  </si>
  <si>
    <t>Т-2</t>
  </si>
  <si>
    <t>яч.28</t>
  </si>
  <si>
    <t>яч.16</t>
  </si>
  <si>
    <t>4  час</t>
  </si>
  <si>
    <t>10  час</t>
  </si>
  <si>
    <t>Итого</t>
  </si>
  <si>
    <t>1С</t>
  </si>
  <si>
    <t>2С</t>
  </si>
  <si>
    <t>12  час</t>
  </si>
  <si>
    <t>23  час</t>
  </si>
  <si>
    <t>Насосная ДСП ф.1</t>
  </si>
  <si>
    <t>яч.15-1</t>
  </si>
  <si>
    <t>КТП ЦРМОиП</t>
  </si>
  <si>
    <t>яч.18-1</t>
  </si>
  <si>
    <t>Ременникова</t>
  </si>
  <si>
    <t>ф.1 ПС БОС</t>
  </si>
  <si>
    <t>ф.2 ПС БОС</t>
  </si>
  <si>
    <t xml:space="preserve"> Главный энергетик завода                                                                                                                                 В.С.Широков</t>
  </si>
  <si>
    <t>ΔРхх</t>
  </si>
  <si>
    <t>ΔQхх</t>
  </si>
  <si>
    <t>Cos j</t>
  </si>
  <si>
    <t>Δ Рпер + Δ jQпер</t>
  </si>
  <si>
    <t>S№T1</t>
  </si>
  <si>
    <t>S№T2</t>
  </si>
  <si>
    <t>S№T3</t>
  </si>
  <si>
    <t>S№T4</t>
  </si>
  <si>
    <t>SS</t>
  </si>
  <si>
    <t>Таблица  АЧР и ЧАПВ, установленных на ПС Агат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</si>
  <si>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</si>
  <si>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</si>
  <si>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</si>
  <si>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</si>
  <si>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</si>
  <si>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</si>
  <si>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</si>
  <si>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</si>
  <si>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</si>
  <si>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</si>
  <si>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>10 ч.</t>
  </si>
  <si>
    <t>Агат</t>
  </si>
  <si>
    <t>В-6 кВ</t>
  </si>
  <si>
    <t xml:space="preserve">ОАО "Северский </t>
  </si>
  <si>
    <t>КРУ-1 ф. №1</t>
  </si>
  <si>
    <t>трубный завод"</t>
  </si>
  <si>
    <t>КРУ-2 ф. №1</t>
  </si>
  <si>
    <t>КРУ-3 ф. №1</t>
  </si>
  <si>
    <t>КРУ-4 ф. №1</t>
  </si>
  <si>
    <t>КРУ-1 ф. №2</t>
  </si>
  <si>
    <t>КРУ-2 ф. №2</t>
  </si>
  <si>
    <t>КРУ-3 ф. №2</t>
  </si>
  <si>
    <t>КРУ-4 ф. №2</t>
  </si>
  <si>
    <t>п/ст №3</t>
  </si>
  <si>
    <t>АТ-1 ф. Тр.№1</t>
  </si>
  <si>
    <t>АТ-1 ф. Тр.№2</t>
  </si>
  <si>
    <t>Уст-ка перем-я</t>
  </si>
  <si>
    <t>ОАО "Северский</t>
  </si>
  <si>
    <t xml:space="preserve"> трубный завод"</t>
  </si>
  <si>
    <t>Турбокомпрессорная-2</t>
  </si>
  <si>
    <t>от ПС Агат по ф.1 и ф.2</t>
  </si>
  <si>
    <t xml:space="preserve">Двигатель 1   </t>
  </si>
  <si>
    <t xml:space="preserve">Турбокомпрессорная №2 </t>
  </si>
  <si>
    <t xml:space="preserve">Двигатель 2   </t>
  </si>
  <si>
    <t xml:space="preserve">Двигатель 3  </t>
  </si>
  <si>
    <t xml:space="preserve">График временного отключения потребления (МВт) </t>
  </si>
  <si>
    <t>Час замера</t>
  </si>
  <si>
    <t>РУ-6 кВ</t>
  </si>
  <si>
    <t>Время реализации графика 16 мин.</t>
  </si>
  <si>
    <t>Таблица  АЧР и ЧАПВ, установленных на ПС Турбокомпрессорная-2 от ПС Агат</t>
  </si>
  <si>
    <t>Дата 18.12.2013г.</t>
  </si>
  <si>
    <t>19 ч.</t>
  </si>
  <si>
    <t>20 ч.</t>
  </si>
  <si>
    <t>9 очередь</t>
  </si>
  <si>
    <t>10 очередь</t>
  </si>
  <si>
    <t>яч.18-2 ф.Т2   АТ-2 МНЛЗ</t>
  </si>
  <si>
    <t>ПС Агат               18.12.2013г.</t>
  </si>
  <si>
    <r>
      <t xml:space="preserve">Форма № 3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АГАТ</t>
    </r>
    <r>
      <rPr>
        <sz val="10"/>
        <rFont val="Times New Roman"/>
        <family val="1"/>
      </rPr>
      <t xml:space="preserve">                                                   Дата   </t>
    </r>
    <r>
      <rPr>
        <b/>
        <sz val="14"/>
        <rFont val="Times New Roman"/>
        <family val="1"/>
      </rPr>
      <t>18.12.2013г.</t>
    </r>
  </si>
  <si>
    <t>1  час</t>
  </si>
  <si>
    <t>2  час</t>
  </si>
  <si>
    <t>3  час</t>
  </si>
  <si>
    <t>5  час</t>
  </si>
  <si>
    <t>6  час</t>
  </si>
  <si>
    <t>7  час</t>
  </si>
  <si>
    <t>8  час</t>
  </si>
  <si>
    <t>9  час</t>
  </si>
  <si>
    <t>11  час</t>
  </si>
  <si>
    <t>13  час</t>
  </si>
  <si>
    <t>14  час</t>
  </si>
  <si>
    <t>15  час</t>
  </si>
  <si>
    <t>16  час</t>
  </si>
  <si>
    <t>17  час</t>
  </si>
  <si>
    <t>18  час</t>
  </si>
  <si>
    <t>19  час</t>
  </si>
  <si>
    <t>20  час</t>
  </si>
  <si>
    <t>21  час</t>
  </si>
  <si>
    <t>22  час</t>
  </si>
  <si>
    <t>24  час</t>
  </si>
  <si>
    <t>СУТОЧНАЯ    ВЕДОМОСТЬ РАСХОДА ЭЛЕКТРОЭНЕРГИИ</t>
  </si>
  <si>
    <t xml:space="preserve">                                                ПС Агат</t>
  </si>
  <si>
    <t>18.12.2013г.</t>
  </si>
  <si>
    <t>Трансформаторы (фидера)</t>
  </si>
  <si>
    <t>Часы</t>
  </si>
  <si>
    <t>ввод-6кВ яч.28</t>
  </si>
  <si>
    <t>ввод-6кВ яч.16</t>
  </si>
  <si>
    <t>активный</t>
  </si>
  <si>
    <t>реактивный</t>
  </si>
  <si>
    <t>кВт.ч</t>
  </si>
  <si>
    <t>Замер  провел</t>
  </si>
  <si>
    <t>Прошивной стан П20</t>
  </si>
  <si>
    <t xml:space="preserve">КРУ-1 ф.1 </t>
  </si>
  <si>
    <t>Прошивной стан П19</t>
  </si>
  <si>
    <t>резерв</t>
  </si>
  <si>
    <t>КТПК ЦРМО</t>
  </si>
  <si>
    <t>Насосная ДСП ф.2</t>
  </si>
  <si>
    <t>яч.11-1</t>
  </si>
  <si>
    <t>яч.31-1</t>
  </si>
  <si>
    <t>яч.11-1 ф.2 КРУ-1</t>
  </si>
  <si>
    <t>яч.12-1   резерв</t>
  </si>
  <si>
    <t>яч.18-1     ф.2  Н/С ДСП</t>
  </si>
  <si>
    <t>Главный энергетик                                                                                                         В.С. Широков</t>
  </si>
  <si>
    <t>6,3</t>
  </si>
  <si>
    <t>Добрынина</t>
  </si>
  <si>
    <t>Зырянова</t>
  </si>
  <si>
    <t xml:space="preserve"> Главный энергетик завода                                                                                                                                                  В.С.Широков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</si>
</sst>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  <numFmt numFmtId="184" formatCode="h:mm;@"/>
    <numFmt numFmtId="185" formatCode="_(* #,##0.000_);_(* \(#,##0.000\);_(* &quot;-&quot;??_);_(@_)"/>
  </numFmts>
  <fonts count="3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1"/>
      <name val="Arial Cyr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4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 quotePrefix="1">
      <alignment horizontal="center" vertical="center" wrapText="1"/>
    </xf>
    <xf numFmtId="0" fontId="0" fillId="0" borderId="15" xfId="0" applyBorder="1" applyAlignment="1">
      <alignment/>
    </xf>
    <xf numFmtId="2" fontId="6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2" fontId="2" fillId="24" borderId="19" xfId="0" applyNumberFormat="1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/>
    </xf>
    <xf numFmtId="0" fontId="2" fillId="24" borderId="48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2" fillId="24" borderId="21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80" fontId="2" fillId="0" borderId="47" xfId="0" applyNumberFormat="1" applyFont="1" applyBorder="1" applyAlignment="1">
      <alignment horizontal="center" vertical="center" wrapText="1"/>
    </xf>
    <xf numFmtId="180" fontId="2" fillId="0" borderId="47" xfId="0" applyNumberFormat="1" applyFont="1" applyBorder="1" applyAlignment="1" quotePrefix="1">
      <alignment horizontal="center" vertical="center" wrapText="1"/>
    </xf>
    <xf numFmtId="180" fontId="2" fillId="0" borderId="54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 quotePrefix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50" xfId="0" applyFont="1" applyBorder="1" applyAlignment="1" quotePrefix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75" xfId="0" applyFont="1" applyBorder="1" applyAlignment="1" quotePrefix="1">
      <alignment horizontal="center" vertical="center" wrapText="1"/>
    </xf>
    <xf numFmtId="2" fontId="2" fillId="0" borderId="76" xfId="0" applyNumberFormat="1" applyFont="1" applyBorder="1" applyAlignment="1">
      <alignment horizontal="center" vertical="center" wrapText="1"/>
    </xf>
    <xf numFmtId="2" fontId="2" fillId="0" borderId="77" xfId="0" applyNumberFormat="1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quotePrefix="1">
      <alignment horizontal="center" vertical="center" wrapText="1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0" xfId="0" applyFont="1" applyAlignment="1">
      <alignment/>
    </xf>
    <xf numFmtId="0" fontId="2" fillId="0" borderId="54" xfId="0" applyFont="1" applyBorder="1" applyAlignment="1">
      <alignment horizontal="right"/>
    </xf>
    <xf numFmtId="0" fontId="2" fillId="0" borderId="47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75" xfId="0" applyFont="1" applyBorder="1" applyAlignment="1">
      <alignment horizontal="left" vertical="center" wrapText="1" indent="2"/>
    </xf>
    <xf numFmtId="0" fontId="2" fillId="0" borderId="77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40" xfId="0" applyFont="1" applyBorder="1" applyAlignment="1">
      <alignment horizontal="left" vertical="center" wrapText="1" indent="2"/>
    </xf>
    <xf numFmtId="0" fontId="8" fillId="0" borderId="0" xfId="0" applyFont="1" applyAlignment="1">
      <alignment wrapText="1"/>
    </xf>
    <xf numFmtId="0" fontId="1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39" xfId="0" applyFont="1" applyBorder="1" applyAlignment="1" applyProtection="1">
      <alignment horizontal="center"/>
      <protection hidden="1"/>
    </xf>
    <xf numFmtId="0" fontId="12" fillId="0" borderId="34" xfId="0" applyFont="1" applyBorder="1" applyAlignment="1" applyProtection="1">
      <alignment horizontal="center"/>
      <protection hidden="1"/>
    </xf>
    <xf numFmtId="0" fontId="12" fillId="0" borderId="67" xfId="0" applyFont="1" applyBorder="1" applyAlignment="1" applyProtection="1">
      <alignment horizontal="center"/>
      <protection hidden="1"/>
    </xf>
    <xf numFmtId="0" fontId="12" fillId="0" borderId="59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3" fillId="0" borderId="76" xfId="0" applyFont="1" applyBorder="1" applyAlignment="1">
      <alignment wrapText="1"/>
    </xf>
    <xf numFmtId="0" fontId="13" fillId="0" borderId="48" xfId="0" applyFont="1" applyBorder="1" applyAlignment="1">
      <alignment wrapText="1"/>
    </xf>
    <xf numFmtId="0" fontId="8" fillId="0" borderId="48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6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27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0" fillId="0" borderId="70" xfId="0" applyFont="1" applyBorder="1" applyAlignment="1">
      <alignment wrapText="1"/>
    </xf>
    <xf numFmtId="0" fontId="0" fillId="0" borderId="78" xfId="0" applyFont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8" fillId="0" borderId="70" xfId="0" applyFont="1" applyBorder="1" applyAlignment="1">
      <alignment horizontal="center" wrapText="1"/>
    </xf>
    <xf numFmtId="0" fontId="8" fillId="0" borderId="44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3" fillId="0" borderId="79" xfId="0" applyFont="1" applyBorder="1" applyAlignment="1">
      <alignment wrapText="1"/>
    </xf>
    <xf numFmtId="0" fontId="13" fillId="0" borderId="80" xfId="0" applyFont="1" applyBorder="1" applyAlignment="1">
      <alignment wrapText="1"/>
    </xf>
    <xf numFmtId="0" fontId="8" fillId="0" borderId="81" xfId="0" applyFont="1" applyBorder="1" applyAlignment="1">
      <alignment wrapText="1"/>
    </xf>
    <xf numFmtId="0" fontId="12" fillId="0" borderId="81" xfId="0" applyFont="1" applyBorder="1" applyAlignment="1">
      <alignment horizontal="center" wrapText="1"/>
    </xf>
    <xf numFmtId="0" fontId="8" fillId="0" borderId="8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horizontal="center" wrapText="1"/>
    </xf>
    <xf numFmtId="0" fontId="8" fillId="0" borderId="32" xfId="0" applyFont="1" applyBorder="1" applyAlignment="1">
      <alignment wrapText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NumberFormat="1" applyFont="1" applyBorder="1" applyAlignment="1" applyProtection="1">
      <alignment horizontal="center"/>
      <protection hidden="1" locked="0"/>
    </xf>
    <xf numFmtId="2" fontId="8" fillId="0" borderId="0" xfId="0" applyNumberFormat="1" applyFont="1" applyBorder="1" applyAlignment="1" applyProtection="1">
      <alignment horizontal="center"/>
      <protection hidden="1" locked="0"/>
    </xf>
    <xf numFmtId="0" fontId="6" fillId="0" borderId="48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wrapText="1"/>
    </xf>
    <xf numFmtId="0" fontId="6" fillId="0" borderId="19" xfId="0" applyFont="1" applyBorder="1" applyAlignment="1">
      <alignment horizontal="left" vertical="top" wrapText="1"/>
    </xf>
    <xf numFmtId="184" fontId="7" fillId="0" borderId="76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28" xfId="0" applyNumberFormat="1" applyFont="1" applyBorder="1" applyAlignment="1">
      <alignment horizontal="center"/>
    </xf>
    <xf numFmtId="180" fontId="7" fillId="0" borderId="15" xfId="0" applyNumberFormat="1" applyFont="1" applyBorder="1" applyAlignment="1">
      <alignment horizontal="center"/>
    </xf>
    <xf numFmtId="180" fontId="7" fillId="0" borderId="48" xfId="0" applyNumberFormat="1" applyFont="1" applyBorder="1" applyAlignment="1">
      <alignment horizontal="center"/>
    </xf>
    <xf numFmtId="180" fontId="7" fillId="0" borderId="70" xfId="0" applyNumberFormat="1" applyFont="1" applyBorder="1" applyAlignment="1">
      <alignment horizontal="center" shrinkToFit="1"/>
    </xf>
    <xf numFmtId="180" fontId="7" fillId="0" borderId="17" xfId="0" applyNumberFormat="1" applyFont="1" applyBorder="1" applyAlignment="1">
      <alignment horizontal="center"/>
    </xf>
    <xf numFmtId="180" fontId="7" fillId="0" borderId="19" xfId="0" applyNumberFormat="1" applyFont="1" applyBorder="1" applyAlignment="1">
      <alignment horizontal="center"/>
    </xf>
    <xf numFmtId="0" fontId="7" fillId="3" borderId="55" xfId="0" applyFont="1" applyFill="1" applyBorder="1" applyAlignment="1">
      <alignment horizontal="center" vertical="center" wrapText="1"/>
    </xf>
    <xf numFmtId="0" fontId="10" fillId="0" borderId="39" xfId="0" applyFont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0" fillId="0" borderId="70" xfId="0" applyBorder="1" applyAlignment="1">
      <alignment shrinkToFit="1"/>
    </xf>
    <xf numFmtId="0" fontId="32" fillId="0" borderId="15" xfId="0" applyFont="1" applyBorder="1" applyAlignment="1">
      <alignment/>
    </xf>
    <xf numFmtId="0" fontId="32" fillId="0" borderId="17" xfId="0" applyFont="1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shrinkToFit="1"/>
    </xf>
    <xf numFmtId="0" fontId="11" fillId="0" borderId="0" xfId="0" applyFont="1" applyAlignment="1">
      <alignment/>
    </xf>
    <xf numFmtId="0" fontId="2" fillId="25" borderId="46" xfId="0" applyFont="1" applyFill="1" applyBorder="1" applyAlignment="1">
      <alignment/>
    </xf>
    <xf numFmtId="0" fontId="2" fillId="25" borderId="17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/>
    </xf>
    <xf numFmtId="0" fontId="2" fillId="25" borderId="49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5" borderId="6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3" fillId="3" borderId="68" xfId="0" applyFont="1" applyFill="1" applyBorder="1" applyAlignment="1">
      <alignment horizontal="center" vertical="center" wrapText="1"/>
    </xf>
    <xf numFmtId="0" fontId="33" fillId="3" borderId="83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 hidden="1"/>
    </xf>
    <xf numFmtId="1" fontId="2" fillId="24" borderId="6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42" xfId="0" applyNumberFormat="1" applyFont="1" applyBorder="1" applyAlignment="1">
      <alignment horizontal="center" wrapText="1"/>
    </xf>
    <xf numFmtId="2" fontId="8" fillId="0" borderId="43" xfId="0" applyNumberFormat="1" applyFont="1" applyBorder="1" applyAlignment="1">
      <alignment horizontal="center" wrapText="1"/>
    </xf>
    <xf numFmtId="180" fontId="7" fillId="0" borderId="68" xfId="0" applyNumberFormat="1" applyFont="1" applyBorder="1" applyAlignment="1">
      <alignment horizontal="center" shrinkToFit="1"/>
    </xf>
    <xf numFmtId="180" fontId="7" fillId="0" borderId="17" xfId="0" applyNumberFormat="1" applyFont="1" applyBorder="1" applyAlignment="1">
      <alignment horizontal="center" shrinkToFit="1"/>
    </xf>
    <xf numFmtId="180" fontId="7" fillId="0" borderId="0" xfId="0" applyNumberFormat="1" applyFont="1" applyFill="1" applyBorder="1" applyAlignment="1">
      <alignment horizontal="center"/>
    </xf>
    <xf numFmtId="180" fontId="7" fillId="0" borderId="25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42" xfId="0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2" fontId="13" fillId="0" borderId="0" xfId="0" applyNumberFormat="1" applyFont="1" applyAlignment="1">
      <alignment/>
    </xf>
    <xf numFmtId="2" fontId="0" fillId="0" borderId="23" xfId="0" applyNumberFormat="1" applyBorder="1" applyAlignment="1">
      <alignment/>
    </xf>
    <xf numFmtId="2" fontId="13" fillId="0" borderId="23" xfId="0" applyNumberFormat="1" applyFont="1" applyBorder="1" applyAlignment="1">
      <alignment/>
    </xf>
    <xf numFmtId="1" fontId="2" fillId="24" borderId="24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0" fillId="25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180" fontId="6" fillId="0" borderId="19" xfId="0" applyNumberFormat="1" applyFont="1" applyBorder="1" applyAlignment="1">
      <alignment horizontal="center" vertical="center" wrapText="1"/>
    </xf>
    <xf numFmtId="185" fontId="0" fillId="0" borderId="23" xfId="58" applyNumberFormat="1" applyBorder="1" applyAlignment="1">
      <alignment/>
    </xf>
    <xf numFmtId="185" fontId="6" fillId="0" borderId="19" xfId="58" applyNumberFormat="1" applyFont="1" applyBorder="1" applyAlignment="1">
      <alignment horizontal="center" vertical="center" wrapText="1"/>
    </xf>
    <xf numFmtId="180" fontId="2" fillId="25" borderId="17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 indent="2"/>
    </xf>
    <xf numFmtId="0" fontId="2" fillId="0" borderId="46" xfId="0" applyFont="1" applyBorder="1" applyAlignment="1">
      <alignment horizontal="left" vertical="center" wrapText="1" indent="4"/>
    </xf>
    <xf numFmtId="0" fontId="2" fillId="0" borderId="47" xfId="0" applyFont="1" applyBorder="1" applyAlignment="1">
      <alignment horizontal="left" vertical="center" wrapText="1" indent="4"/>
    </xf>
    <xf numFmtId="0" fontId="2" fillId="0" borderId="54" xfId="0" applyFont="1" applyBorder="1" applyAlignment="1">
      <alignment horizontal="left" vertical="center" wrapText="1" indent="4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 indent="4"/>
    </xf>
    <xf numFmtId="0" fontId="2" fillId="0" borderId="46" xfId="0" applyFont="1" applyBorder="1" applyAlignment="1">
      <alignment horizontal="left" vertical="center" wrapText="1" indent="2"/>
    </xf>
    <xf numFmtId="0" fontId="2" fillId="0" borderId="47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4"/>
    </xf>
    <xf numFmtId="0" fontId="2" fillId="0" borderId="28" xfId="0" applyFont="1" applyBorder="1" applyAlignment="1">
      <alignment horizontal="left" vertical="center" wrapText="1" indent="4"/>
    </xf>
    <xf numFmtId="0" fontId="2" fillId="0" borderId="50" xfId="0" applyFont="1" applyBorder="1" applyAlignment="1">
      <alignment horizontal="left" vertical="center" wrapText="1" indent="4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4"/>
    </xf>
    <xf numFmtId="0" fontId="2" fillId="0" borderId="13" xfId="0" applyFont="1" applyBorder="1" applyAlignment="1">
      <alignment horizontal="left" vertical="center" wrapText="1" indent="4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58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" fillId="25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83" xfId="0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/>
      <protection hidden="1"/>
    </xf>
    <xf numFmtId="0" fontId="12" fillId="0" borderId="77" xfId="0" applyFont="1" applyBorder="1" applyAlignment="1" applyProtection="1">
      <alignment horizontal="center"/>
      <protection hidden="1"/>
    </xf>
    <xf numFmtId="0" fontId="12" fillId="0" borderId="61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12" fillId="0" borderId="48" xfId="0" applyFont="1" applyBorder="1" applyAlignment="1" applyProtection="1">
      <alignment horizontal="center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7" fillId="3" borderId="76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vertic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7" fillId="3" borderId="5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2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70" xfId="0" applyBorder="1" applyAlignment="1">
      <alignment vertical="center" textRotation="90"/>
    </xf>
    <xf numFmtId="0" fontId="0" fillId="0" borderId="42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0" fillId="0" borderId="7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12" fillId="0" borderId="85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42" xfId="0" applyFont="1" applyBorder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3"/>
  <sheetViews>
    <sheetView tabSelected="1" view="pageBreakPreview" zoomScaleSheetLayoutView="100" zoomScalePageLayoutView="0" workbookViewId="0" topLeftCell="B1">
      <selection activeCell="B82" sqref="F82"/>
    </sheetView>
  </sheetViews>
  <sheetFormatPr defaultColWidth="9.140625" defaultRowHeight="12.75"/>
  <cols>
    <col min="1" max="2" width="4.421875" style="0" customWidth="1"/>
    <col min="3" max="3" width="8.00390625" style="0" customWidth="1"/>
    <col min="4" max="4" width="11.00390625" style="0" customWidth="1"/>
    <col min="5" max="5" width="6.7109375" style="0" customWidth="1"/>
    <col min="6" max="6" width="6.00390625" style="0" customWidth="1"/>
    <col min="7" max="7" width="5.28125" style="0" customWidth="1"/>
    <col min="8" max="8" width="6.00390625" style="0" customWidth="1"/>
    <col min="9" max="9" width="6.8515625" style="0" hidden="1" customWidth="1"/>
    <col min="10" max="17" width="6.28125" style="0" hidden="1" customWidth="1"/>
    <col min="18" max="19" width="6.28125" style="0" customWidth="1"/>
    <col min="20" max="20" width="8.140625" style="0" customWidth="1"/>
    <col min="21" max="27" width="6.28125" style="0" hidden="1" customWidth="1"/>
    <col min="28" max="28" width="7.00390625" style="0" hidden="1" customWidth="1"/>
    <col min="29" max="29" width="7.7109375" style="0" hidden="1" customWidth="1"/>
    <col min="30" max="33" width="6.28125" style="0" hidden="1" customWidth="1"/>
    <col min="34" max="34" width="8.140625" style="0" hidden="1" customWidth="1"/>
    <col min="35" max="35" width="6.28125" style="0" hidden="1" customWidth="1"/>
    <col min="36" max="37" width="6.28125" style="0" customWidth="1"/>
    <col min="38" max="38" width="7.28125" style="0" customWidth="1"/>
    <col min="39" max="62" width="6.28125" style="0" hidden="1" customWidth="1"/>
    <col min="63" max="68" width="6.28125" style="0" customWidth="1"/>
    <col min="69" max="80" width="6.28125" style="0" hidden="1" customWidth="1"/>
    <col min="81" max="82" width="0" style="0" hidden="1" customWidth="1"/>
  </cols>
  <sheetData>
    <row r="1" spans="1:68" ht="14.25" customHeight="1">
      <c r="A1" s="434" t="s">
        <v>170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  <c r="BN1" s="421"/>
      <c r="BO1" s="421"/>
      <c r="BP1" s="421"/>
    </row>
    <row r="2" spans="1:68" ht="14.25" customHeight="1" thickBot="1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</row>
    <row r="3" spans="1:80" ht="14.25" customHeight="1" thickBot="1">
      <c r="A3" s="351" t="s">
        <v>0</v>
      </c>
      <c r="B3" s="295"/>
      <c r="C3" s="296"/>
      <c r="D3" s="297"/>
      <c r="E3" s="295" t="s">
        <v>1</v>
      </c>
      <c r="F3" s="297"/>
      <c r="G3" s="296" t="s">
        <v>2</v>
      </c>
      <c r="H3" s="297"/>
      <c r="I3" s="348" t="s">
        <v>171</v>
      </c>
      <c r="J3" s="349"/>
      <c r="K3" s="350"/>
      <c r="L3" s="348" t="s">
        <v>172</v>
      </c>
      <c r="M3" s="349"/>
      <c r="N3" s="350"/>
      <c r="O3" s="348" t="s">
        <v>173</v>
      </c>
      <c r="P3" s="349"/>
      <c r="Q3" s="350"/>
      <c r="R3" s="348" t="s">
        <v>98</v>
      </c>
      <c r="S3" s="349"/>
      <c r="T3" s="350"/>
      <c r="U3" s="348" t="s">
        <v>174</v>
      </c>
      <c r="V3" s="349"/>
      <c r="W3" s="350"/>
      <c r="X3" s="348" t="s">
        <v>175</v>
      </c>
      <c r="Y3" s="349"/>
      <c r="Z3" s="350"/>
      <c r="AA3" s="348" t="s">
        <v>176</v>
      </c>
      <c r="AB3" s="349"/>
      <c r="AC3" s="350"/>
      <c r="AD3" s="348" t="s">
        <v>177</v>
      </c>
      <c r="AE3" s="349"/>
      <c r="AF3" s="350"/>
      <c r="AG3" s="348" t="s">
        <v>178</v>
      </c>
      <c r="AH3" s="349"/>
      <c r="AI3" s="350"/>
      <c r="AJ3" s="348" t="s">
        <v>99</v>
      </c>
      <c r="AK3" s="349"/>
      <c r="AL3" s="350"/>
      <c r="AM3" s="348" t="s">
        <v>179</v>
      </c>
      <c r="AN3" s="349"/>
      <c r="AO3" s="350"/>
      <c r="AP3" s="348" t="s">
        <v>103</v>
      </c>
      <c r="AQ3" s="349"/>
      <c r="AR3" s="350"/>
      <c r="AS3" s="348" t="s">
        <v>180</v>
      </c>
      <c r="AT3" s="349"/>
      <c r="AU3" s="350"/>
      <c r="AV3" s="348" t="s">
        <v>181</v>
      </c>
      <c r="AW3" s="349"/>
      <c r="AX3" s="350"/>
      <c r="AY3" s="348" t="s">
        <v>182</v>
      </c>
      <c r="AZ3" s="349"/>
      <c r="BA3" s="350"/>
      <c r="BB3" s="348" t="s">
        <v>183</v>
      </c>
      <c r="BC3" s="349"/>
      <c r="BD3" s="350"/>
      <c r="BE3" s="348" t="s">
        <v>184</v>
      </c>
      <c r="BF3" s="349"/>
      <c r="BG3" s="350"/>
      <c r="BH3" s="348" t="s">
        <v>185</v>
      </c>
      <c r="BI3" s="349"/>
      <c r="BJ3" s="350"/>
      <c r="BK3" s="348" t="s">
        <v>186</v>
      </c>
      <c r="BL3" s="349"/>
      <c r="BM3" s="350"/>
      <c r="BN3" s="348" t="s">
        <v>187</v>
      </c>
      <c r="BO3" s="349"/>
      <c r="BP3" s="350"/>
      <c r="BQ3" s="348" t="s">
        <v>188</v>
      </c>
      <c r="BR3" s="349"/>
      <c r="BS3" s="350"/>
      <c r="BT3" s="348" t="s">
        <v>189</v>
      </c>
      <c r="BU3" s="349"/>
      <c r="BV3" s="350"/>
      <c r="BW3" s="348" t="s">
        <v>104</v>
      </c>
      <c r="BX3" s="349"/>
      <c r="BY3" s="350"/>
      <c r="BZ3" s="348" t="s">
        <v>190</v>
      </c>
      <c r="CA3" s="349"/>
      <c r="CB3" s="350"/>
    </row>
    <row r="4" spans="1:80" ht="14.25" customHeight="1">
      <c r="A4" s="352"/>
      <c r="B4" s="308"/>
      <c r="C4" s="309"/>
      <c r="D4" s="310"/>
      <c r="E4" s="308"/>
      <c r="F4" s="310"/>
      <c r="G4" s="309"/>
      <c r="H4" s="309"/>
      <c r="I4" s="32" t="s">
        <v>3</v>
      </c>
      <c r="J4" s="33" t="s">
        <v>4</v>
      </c>
      <c r="K4" s="34" t="s">
        <v>5</v>
      </c>
      <c r="L4" s="32" t="s">
        <v>3</v>
      </c>
      <c r="M4" s="33" t="s">
        <v>4</v>
      </c>
      <c r="N4" s="35" t="s">
        <v>5</v>
      </c>
      <c r="O4" s="32" t="s">
        <v>3</v>
      </c>
      <c r="P4" s="33" t="s">
        <v>4</v>
      </c>
      <c r="Q4" s="34" t="s">
        <v>5</v>
      </c>
      <c r="R4" s="32" t="s">
        <v>3</v>
      </c>
      <c r="S4" s="33" t="s">
        <v>4</v>
      </c>
      <c r="T4" s="34" t="s">
        <v>5</v>
      </c>
      <c r="U4" s="32" t="s">
        <v>3</v>
      </c>
      <c r="V4" s="33" t="s">
        <v>4</v>
      </c>
      <c r="W4" s="34" t="s">
        <v>5</v>
      </c>
      <c r="X4" s="32" t="s">
        <v>3</v>
      </c>
      <c r="Y4" s="33" t="s">
        <v>4</v>
      </c>
      <c r="Z4" s="35" t="s">
        <v>5</v>
      </c>
      <c r="AA4" s="32" t="s">
        <v>3</v>
      </c>
      <c r="AB4" s="33" t="s">
        <v>4</v>
      </c>
      <c r="AC4" s="34" t="s">
        <v>5</v>
      </c>
      <c r="AD4" s="32" t="s">
        <v>3</v>
      </c>
      <c r="AE4" s="33" t="s">
        <v>4</v>
      </c>
      <c r="AF4" s="34" t="s">
        <v>5</v>
      </c>
      <c r="AG4" s="32" t="s">
        <v>3</v>
      </c>
      <c r="AH4" s="33" t="s">
        <v>4</v>
      </c>
      <c r="AI4" s="34" t="s">
        <v>5</v>
      </c>
      <c r="AJ4" s="32" t="s">
        <v>3</v>
      </c>
      <c r="AK4" s="33" t="s">
        <v>4</v>
      </c>
      <c r="AL4" s="35" t="s">
        <v>5</v>
      </c>
      <c r="AM4" s="32" t="s">
        <v>3</v>
      </c>
      <c r="AN4" s="33" t="s">
        <v>4</v>
      </c>
      <c r="AO4" s="34" t="s">
        <v>5</v>
      </c>
      <c r="AP4" s="32" t="s">
        <v>3</v>
      </c>
      <c r="AQ4" s="33" t="s">
        <v>4</v>
      </c>
      <c r="AR4" s="34" t="s">
        <v>5</v>
      </c>
      <c r="AS4" s="32" t="s">
        <v>3</v>
      </c>
      <c r="AT4" s="33" t="s">
        <v>4</v>
      </c>
      <c r="AU4" s="34" t="s">
        <v>5</v>
      </c>
      <c r="AV4" s="32" t="s">
        <v>3</v>
      </c>
      <c r="AW4" s="33" t="s">
        <v>4</v>
      </c>
      <c r="AX4" s="35" t="s">
        <v>5</v>
      </c>
      <c r="AY4" s="32" t="s">
        <v>3</v>
      </c>
      <c r="AZ4" s="33" t="s">
        <v>4</v>
      </c>
      <c r="BA4" s="34" t="s">
        <v>5</v>
      </c>
      <c r="BB4" s="32" t="s">
        <v>3</v>
      </c>
      <c r="BC4" s="33" t="s">
        <v>4</v>
      </c>
      <c r="BD4" s="34" t="s">
        <v>5</v>
      </c>
      <c r="BE4" s="32" t="s">
        <v>3</v>
      </c>
      <c r="BF4" s="33" t="s">
        <v>4</v>
      </c>
      <c r="BG4" s="34" t="s">
        <v>5</v>
      </c>
      <c r="BH4" s="32" t="s">
        <v>3</v>
      </c>
      <c r="BI4" s="33" t="s">
        <v>4</v>
      </c>
      <c r="BJ4" s="35" t="s">
        <v>5</v>
      </c>
      <c r="BK4" s="32" t="s">
        <v>3</v>
      </c>
      <c r="BL4" s="33" t="s">
        <v>4</v>
      </c>
      <c r="BM4" s="34" t="s">
        <v>5</v>
      </c>
      <c r="BN4" s="32" t="s">
        <v>3</v>
      </c>
      <c r="BO4" s="33" t="s">
        <v>4</v>
      </c>
      <c r="BP4" s="34" t="s">
        <v>5</v>
      </c>
      <c r="BQ4" s="32" t="s">
        <v>3</v>
      </c>
      <c r="BR4" s="33" t="s">
        <v>4</v>
      </c>
      <c r="BS4" s="34" t="s">
        <v>5</v>
      </c>
      <c r="BT4" s="32" t="s">
        <v>3</v>
      </c>
      <c r="BU4" s="33" t="s">
        <v>4</v>
      </c>
      <c r="BV4" s="35" t="s">
        <v>5</v>
      </c>
      <c r="BW4" s="32" t="s">
        <v>3</v>
      </c>
      <c r="BX4" s="33" t="s">
        <v>4</v>
      </c>
      <c r="BY4" s="34" t="s">
        <v>5</v>
      </c>
      <c r="BZ4" s="32" t="s">
        <v>3</v>
      </c>
      <c r="CA4" s="33" t="s">
        <v>4</v>
      </c>
      <c r="CB4" s="34" t="s">
        <v>5</v>
      </c>
    </row>
    <row r="5" spans="1:80" ht="24" customHeight="1" thickBot="1">
      <c r="A5" s="352"/>
      <c r="B5" s="298"/>
      <c r="C5" s="299"/>
      <c r="D5" s="333"/>
      <c r="E5" s="298"/>
      <c r="F5" s="333"/>
      <c r="G5" s="299"/>
      <c r="H5" s="299"/>
      <c r="I5" s="39" t="s">
        <v>6</v>
      </c>
      <c r="J5" s="40" t="s">
        <v>7</v>
      </c>
      <c r="K5" s="41" t="s">
        <v>8</v>
      </c>
      <c r="L5" s="39" t="s">
        <v>6</v>
      </c>
      <c r="M5" s="40" t="s">
        <v>7</v>
      </c>
      <c r="N5" s="42" t="s">
        <v>8</v>
      </c>
      <c r="O5" s="39" t="s">
        <v>6</v>
      </c>
      <c r="P5" s="40" t="s">
        <v>7</v>
      </c>
      <c r="Q5" s="41" t="s">
        <v>8</v>
      </c>
      <c r="R5" s="39" t="s">
        <v>6</v>
      </c>
      <c r="S5" s="40" t="s">
        <v>7</v>
      </c>
      <c r="T5" s="41" t="s">
        <v>8</v>
      </c>
      <c r="U5" s="39" t="s">
        <v>6</v>
      </c>
      <c r="V5" s="40" t="s">
        <v>7</v>
      </c>
      <c r="W5" s="41" t="s">
        <v>8</v>
      </c>
      <c r="X5" s="39" t="s">
        <v>6</v>
      </c>
      <c r="Y5" s="40" t="s">
        <v>7</v>
      </c>
      <c r="Z5" s="42" t="s">
        <v>8</v>
      </c>
      <c r="AA5" s="39" t="s">
        <v>6</v>
      </c>
      <c r="AB5" s="40" t="s">
        <v>7</v>
      </c>
      <c r="AC5" s="41" t="s">
        <v>8</v>
      </c>
      <c r="AD5" s="39" t="s">
        <v>6</v>
      </c>
      <c r="AE5" s="40" t="s">
        <v>7</v>
      </c>
      <c r="AF5" s="41" t="s">
        <v>8</v>
      </c>
      <c r="AG5" s="39" t="s">
        <v>6</v>
      </c>
      <c r="AH5" s="40" t="s">
        <v>7</v>
      </c>
      <c r="AI5" s="41" t="s">
        <v>8</v>
      </c>
      <c r="AJ5" s="39" t="s">
        <v>6</v>
      </c>
      <c r="AK5" s="40" t="s">
        <v>7</v>
      </c>
      <c r="AL5" s="42" t="s">
        <v>8</v>
      </c>
      <c r="AM5" s="39" t="s">
        <v>6</v>
      </c>
      <c r="AN5" s="40" t="s">
        <v>7</v>
      </c>
      <c r="AO5" s="41" t="s">
        <v>8</v>
      </c>
      <c r="AP5" s="39" t="s">
        <v>6</v>
      </c>
      <c r="AQ5" s="40" t="s">
        <v>7</v>
      </c>
      <c r="AR5" s="41" t="s">
        <v>8</v>
      </c>
      <c r="AS5" s="39" t="s">
        <v>6</v>
      </c>
      <c r="AT5" s="40" t="s">
        <v>7</v>
      </c>
      <c r="AU5" s="41" t="s">
        <v>8</v>
      </c>
      <c r="AV5" s="39" t="s">
        <v>6</v>
      </c>
      <c r="AW5" s="40" t="s">
        <v>7</v>
      </c>
      <c r="AX5" s="42" t="s">
        <v>8</v>
      </c>
      <c r="AY5" s="39" t="s">
        <v>6</v>
      </c>
      <c r="AZ5" s="40" t="s">
        <v>7</v>
      </c>
      <c r="BA5" s="41" t="s">
        <v>8</v>
      </c>
      <c r="BB5" s="39" t="s">
        <v>6</v>
      </c>
      <c r="BC5" s="40" t="s">
        <v>7</v>
      </c>
      <c r="BD5" s="41" t="s">
        <v>8</v>
      </c>
      <c r="BE5" s="39" t="s">
        <v>6</v>
      </c>
      <c r="BF5" s="40" t="s">
        <v>7</v>
      </c>
      <c r="BG5" s="41" t="s">
        <v>8</v>
      </c>
      <c r="BH5" s="39" t="s">
        <v>6</v>
      </c>
      <c r="BI5" s="40" t="s">
        <v>7</v>
      </c>
      <c r="BJ5" s="42" t="s">
        <v>8</v>
      </c>
      <c r="BK5" s="39" t="s">
        <v>6</v>
      </c>
      <c r="BL5" s="40" t="s">
        <v>7</v>
      </c>
      <c r="BM5" s="41" t="s">
        <v>8</v>
      </c>
      <c r="BN5" s="39" t="s">
        <v>6</v>
      </c>
      <c r="BO5" s="40" t="s">
        <v>7</v>
      </c>
      <c r="BP5" s="41" t="s">
        <v>8</v>
      </c>
      <c r="BQ5" s="39" t="s">
        <v>6</v>
      </c>
      <c r="BR5" s="40" t="s">
        <v>7</v>
      </c>
      <c r="BS5" s="41" t="s">
        <v>8</v>
      </c>
      <c r="BT5" s="39" t="s">
        <v>6</v>
      </c>
      <c r="BU5" s="40" t="s">
        <v>7</v>
      </c>
      <c r="BV5" s="42" t="s">
        <v>8</v>
      </c>
      <c r="BW5" s="39" t="s">
        <v>6</v>
      </c>
      <c r="BX5" s="40" t="s">
        <v>7</v>
      </c>
      <c r="BY5" s="41" t="s">
        <v>8</v>
      </c>
      <c r="BZ5" s="39" t="s">
        <v>6</v>
      </c>
      <c r="CA5" s="40" t="s">
        <v>7</v>
      </c>
      <c r="CB5" s="41" t="s">
        <v>8</v>
      </c>
    </row>
    <row r="6" spans="1:80" ht="13.5" customHeight="1">
      <c r="A6" s="352"/>
      <c r="B6" s="351" t="s">
        <v>9</v>
      </c>
      <c r="C6" s="43"/>
      <c r="D6" s="44" t="s">
        <v>10</v>
      </c>
      <c r="E6" s="326"/>
      <c r="F6" s="327"/>
      <c r="G6" s="45" t="s">
        <v>113</v>
      </c>
      <c r="H6" s="45">
        <v>0.0448</v>
      </c>
      <c r="I6" s="16"/>
      <c r="J6" s="46"/>
      <c r="K6" s="17"/>
      <c r="L6" s="16"/>
      <c r="M6" s="46"/>
      <c r="N6" s="17"/>
      <c r="O6" s="16"/>
      <c r="P6" s="46"/>
      <c r="Q6" s="17"/>
      <c r="R6" s="16"/>
      <c r="S6" s="46"/>
      <c r="T6" s="17"/>
      <c r="U6" s="16"/>
      <c r="V6" s="46"/>
      <c r="W6" s="17"/>
      <c r="X6" s="16"/>
      <c r="Y6" s="46"/>
      <c r="Z6" s="17"/>
      <c r="AA6" s="16"/>
      <c r="AB6" s="46"/>
      <c r="AC6" s="17"/>
      <c r="AD6" s="16"/>
      <c r="AE6" s="46"/>
      <c r="AF6" s="17"/>
      <c r="AG6" s="16"/>
      <c r="AH6" s="46"/>
      <c r="AI6" s="17"/>
      <c r="AJ6" s="16"/>
      <c r="AK6" s="46"/>
      <c r="AL6" s="17"/>
      <c r="AM6" s="16"/>
      <c r="AN6" s="46"/>
      <c r="AO6" s="17"/>
      <c r="AP6" s="16"/>
      <c r="AQ6" s="46"/>
      <c r="AR6" s="17"/>
      <c r="AS6" s="16"/>
      <c r="AT6" s="46"/>
      <c r="AU6" s="17"/>
      <c r="AV6" s="16"/>
      <c r="AW6" s="46"/>
      <c r="AX6" s="17"/>
      <c r="AY6" s="16"/>
      <c r="AZ6" s="46"/>
      <c r="BA6" s="17"/>
      <c r="BB6" s="16"/>
      <c r="BC6" s="46"/>
      <c r="BD6" s="17"/>
      <c r="BE6" s="16"/>
      <c r="BF6" s="46"/>
      <c r="BG6" s="17"/>
      <c r="BH6" s="16"/>
      <c r="BI6" s="46"/>
      <c r="BJ6" s="17"/>
      <c r="BK6" s="16"/>
      <c r="BL6" s="46"/>
      <c r="BM6" s="17"/>
      <c r="BN6" s="16"/>
      <c r="BO6" s="46"/>
      <c r="BP6" s="17"/>
      <c r="BQ6" s="16"/>
      <c r="BR6" s="46"/>
      <c r="BS6" s="17"/>
      <c r="BT6" s="16"/>
      <c r="BU6" s="46"/>
      <c r="BV6" s="17"/>
      <c r="BW6" s="16"/>
      <c r="BX6" s="46"/>
      <c r="BY6" s="17"/>
      <c r="BZ6" s="16"/>
      <c r="CA6" s="46"/>
      <c r="CB6" s="17"/>
    </row>
    <row r="7" spans="1:80" ht="13.5" customHeight="1">
      <c r="A7" s="352"/>
      <c r="B7" s="352"/>
      <c r="C7" s="27" t="s">
        <v>11</v>
      </c>
      <c r="D7" s="47"/>
      <c r="E7" s="317"/>
      <c r="F7" s="319"/>
      <c r="G7" s="50" t="s">
        <v>114</v>
      </c>
      <c r="H7" s="50">
        <v>0.148</v>
      </c>
      <c r="I7" s="51"/>
      <c r="J7" s="52"/>
      <c r="K7" s="53"/>
      <c r="L7" s="51"/>
      <c r="M7" s="52"/>
      <c r="N7" s="53"/>
      <c r="O7" s="51"/>
      <c r="P7" s="52"/>
      <c r="Q7" s="53"/>
      <c r="R7" s="51"/>
      <c r="S7" s="52"/>
      <c r="T7" s="53"/>
      <c r="U7" s="51"/>
      <c r="V7" s="52"/>
      <c r="W7" s="53"/>
      <c r="X7" s="51"/>
      <c r="Y7" s="52"/>
      <c r="Z7" s="53"/>
      <c r="AA7" s="51"/>
      <c r="AB7" s="52"/>
      <c r="AC7" s="53"/>
      <c r="AD7" s="51"/>
      <c r="AE7" s="52"/>
      <c r="AF7" s="53"/>
      <c r="AG7" s="51"/>
      <c r="AH7" s="52"/>
      <c r="AI7" s="53"/>
      <c r="AJ7" s="51"/>
      <c r="AK7" s="52"/>
      <c r="AL7" s="53"/>
      <c r="AM7" s="51"/>
      <c r="AN7" s="52"/>
      <c r="AO7" s="53"/>
      <c r="AP7" s="51"/>
      <c r="AQ7" s="52"/>
      <c r="AR7" s="53"/>
      <c r="AS7" s="51"/>
      <c r="AT7" s="52"/>
      <c r="AU7" s="53"/>
      <c r="AV7" s="51"/>
      <c r="AW7" s="52"/>
      <c r="AX7" s="53"/>
      <c r="AY7" s="51"/>
      <c r="AZ7" s="52"/>
      <c r="BA7" s="53"/>
      <c r="BB7" s="51"/>
      <c r="BC7" s="52"/>
      <c r="BD7" s="53"/>
      <c r="BE7" s="51"/>
      <c r="BF7" s="52"/>
      <c r="BG7" s="53"/>
      <c r="BH7" s="51"/>
      <c r="BI7" s="52"/>
      <c r="BJ7" s="53"/>
      <c r="BK7" s="51"/>
      <c r="BL7" s="52"/>
      <c r="BM7" s="53"/>
      <c r="BN7" s="51"/>
      <c r="BO7" s="52"/>
      <c r="BP7" s="53"/>
      <c r="BQ7" s="51"/>
      <c r="BR7" s="52"/>
      <c r="BS7" s="53"/>
      <c r="BT7" s="51"/>
      <c r="BU7" s="52"/>
      <c r="BV7" s="53"/>
      <c r="BW7" s="51"/>
      <c r="BX7" s="52"/>
      <c r="BY7" s="53"/>
      <c r="BZ7" s="51"/>
      <c r="CA7" s="52"/>
      <c r="CB7" s="53"/>
    </row>
    <row r="8" spans="1:80" ht="13.5" customHeight="1" thickBot="1">
      <c r="A8" s="352"/>
      <c r="B8" s="352"/>
      <c r="C8" s="27">
        <v>40</v>
      </c>
      <c r="D8" s="54" t="s">
        <v>12</v>
      </c>
      <c r="E8" s="298" t="s">
        <v>96</v>
      </c>
      <c r="F8" s="333"/>
      <c r="G8" s="55"/>
      <c r="H8" s="55"/>
      <c r="I8" s="36">
        <f>I40</f>
        <v>4400.467657142857</v>
      </c>
      <c r="J8" s="56">
        <f>J40</f>
        <v>17.028</v>
      </c>
      <c r="K8" s="57"/>
      <c r="L8" s="36">
        <f>L40</f>
        <v>4410.287822222222</v>
      </c>
      <c r="M8" s="56">
        <f>M40</f>
        <v>17.066000000000003</v>
      </c>
      <c r="N8" s="58"/>
      <c r="O8" s="36">
        <f>O40</f>
        <v>4295.1043238095235</v>
      </c>
      <c r="P8" s="56">
        <f>P40</f>
        <v>16.799000000000003</v>
      </c>
      <c r="Q8" s="58"/>
      <c r="R8" s="36">
        <f>R40</f>
        <v>4049.1080888888882</v>
      </c>
      <c r="S8" s="56">
        <f>S40</f>
        <v>16.009000000000004</v>
      </c>
      <c r="T8" s="57"/>
      <c r="U8" s="36">
        <f>U40</f>
        <v>4315.187276190477</v>
      </c>
      <c r="V8" s="56">
        <f>V40</f>
        <v>16.698</v>
      </c>
      <c r="W8" s="57"/>
      <c r="X8" s="36">
        <f>X40</f>
        <v>4363.2544</v>
      </c>
      <c r="Y8" s="56">
        <f>Y40</f>
        <v>16.884</v>
      </c>
      <c r="Z8" s="58"/>
      <c r="AA8" s="36">
        <f>AA40</f>
        <v>4319.8389333333325</v>
      </c>
      <c r="AB8" s="56">
        <f>AB40</f>
        <v>16.715999999999998</v>
      </c>
      <c r="AC8" s="58"/>
      <c r="AD8" s="36">
        <f>AD40</f>
        <v>4541.600914285714</v>
      </c>
      <c r="AE8" s="56">
        <f>AE40</f>
        <v>17.208</v>
      </c>
      <c r="AF8" s="57"/>
      <c r="AG8" s="36">
        <f>AG40</f>
        <v>4710.545142857142</v>
      </c>
      <c r="AH8" s="56">
        <f>AH40</f>
        <v>18.035999999999998</v>
      </c>
      <c r="AI8" s="57"/>
      <c r="AJ8" s="36">
        <f>AJ40</f>
        <v>5049.918171428571</v>
      </c>
      <c r="AK8" s="56">
        <f>AK40</f>
        <v>19.134000000000004</v>
      </c>
      <c r="AL8" s="58"/>
      <c r="AM8" s="36">
        <f>AM40</f>
        <v>4966.2350793650785</v>
      </c>
      <c r="AN8" s="56">
        <f>AN40</f>
        <v>19.015000000000004</v>
      </c>
      <c r="AO8" s="58"/>
      <c r="AP8" s="36">
        <f>AP40</f>
        <v>4970.7410285714295</v>
      </c>
      <c r="AQ8" s="56">
        <f>AQ40</f>
        <v>18.834000000000007</v>
      </c>
      <c r="AR8" s="57"/>
      <c r="AS8" s="36">
        <f>AS40</f>
        <v>4934.583466666667</v>
      </c>
      <c r="AT8" s="56">
        <f>AT40</f>
        <v>18.697000000000003</v>
      </c>
      <c r="AU8" s="57"/>
      <c r="AV8" s="36">
        <f>AV40</f>
        <v>4903.968304761905</v>
      </c>
      <c r="AW8" s="56">
        <f>AW40</f>
        <v>18.581000000000003</v>
      </c>
      <c r="AX8" s="58"/>
      <c r="AY8" s="36">
        <f>AY40</f>
        <v>4790.481066666666</v>
      </c>
      <c r="AZ8" s="56">
        <f>AZ40</f>
        <v>18.151</v>
      </c>
      <c r="BA8" s="58"/>
      <c r="BB8" s="36">
        <f>BB40</f>
        <v>4718.38038095238</v>
      </c>
      <c r="BC8" s="56">
        <f>BC40</f>
        <v>18.066000000000006</v>
      </c>
      <c r="BD8" s="57"/>
      <c r="BE8" s="36">
        <f>BE40</f>
        <v>4644.358</v>
      </c>
      <c r="BF8" s="56">
        <f>BF40</f>
        <v>18.165</v>
      </c>
      <c r="BG8" s="57"/>
      <c r="BH8" s="36">
        <f>BH40</f>
        <v>4878.219238095237</v>
      </c>
      <c r="BI8" s="56">
        <f>BI40</f>
        <v>18.677999999999997</v>
      </c>
      <c r="BJ8" s="58"/>
      <c r="BK8" s="36">
        <f>BK40</f>
        <v>4889.188571428572</v>
      </c>
      <c r="BL8" s="56">
        <f>BL40</f>
        <v>18.72</v>
      </c>
      <c r="BM8" s="58"/>
      <c r="BN8" s="36">
        <f>BN40</f>
        <v>4920.331580952382</v>
      </c>
      <c r="BO8" s="56">
        <f>BO40</f>
        <v>18.643</v>
      </c>
      <c r="BP8" s="57"/>
      <c r="BQ8" s="36">
        <f>BQ40</f>
        <v>4707.411047619048</v>
      </c>
      <c r="BR8" s="56">
        <f>BR40</f>
        <v>18.024</v>
      </c>
      <c r="BS8" s="57"/>
      <c r="BT8" s="36">
        <f>BT40</f>
        <v>4820.667352380952</v>
      </c>
      <c r="BU8" s="56">
        <f>BU40</f>
        <v>18.654</v>
      </c>
      <c r="BV8" s="58"/>
      <c r="BW8" s="36">
        <f>BW40</f>
        <v>4717.481390476191</v>
      </c>
      <c r="BX8" s="56">
        <f>BX40</f>
        <v>18.451</v>
      </c>
      <c r="BY8" s="58"/>
      <c r="BZ8" s="36">
        <f>BZ40</f>
        <v>4603.848444444444</v>
      </c>
      <c r="CA8" s="56">
        <f>CA40</f>
        <v>17.814999999999998</v>
      </c>
      <c r="CB8" s="57"/>
    </row>
    <row r="9" spans="1:80" ht="12.75" customHeight="1" thickBot="1">
      <c r="A9" s="352"/>
      <c r="B9" s="352"/>
      <c r="C9" s="28" t="s">
        <v>13</v>
      </c>
      <c r="D9" s="59" t="s">
        <v>14</v>
      </c>
      <c r="E9" s="304"/>
      <c r="F9" s="306"/>
      <c r="G9" s="346"/>
      <c r="H9" s="347"/>
      <c r="I9" s="304">
        <v>11</v>
      </c>
      <c r="J9" s="305"/>
      <c r="K9" s="306"/>
      <c r="L9" s="304">
        <v>11</v>
      </c>
      <c r="M9" s="305"/>
      <c r="N9" s="306"/>
      <c r="O9" s="304">
        <v>11</v>
      </c>
      <c r="P9" s="305"/>
      <c r="Q9" s="306"/>
      <c r="R9" s="304">
        <v>11</v>
      </c>
      <c r="S9" s="305"/>
      <c r="T9" s="306"/>
      <c r="U9" s="304">
        <v>11</v>
      </c>
      <c r="V9" s="305"/>
      <c r="W9" s="306"/>
      <c r="X9" s="304">
        <v>11</v>
      </c>
      <c r="Y9" s="305"/>
      <c r="Z9" s="306"/>
      <c r="AA9" s="304">
        <v>11</v>
      </c>
      <c r="AB9" s="305"/>
      <c r="AC9" s="306"/>
      <c r="AD9" s="304">
        <v>11</v>
      </c>
      <c r="AE9" s="305"/>
      <c r="AF9" s="306"/>
      <c r="AG9" s="304">
        <v>11</v>
      </c>
      <c r="AH9" s="305"/>
      <c r="AI9" s="306"/>
      <c r="AJ9" s="304">
        <v>11</v>
      </c>
      <c r="AK9" s="305"/>
      <c r="AL9" s="306"/>
      <c r="AM9" s="304">
        <v>11</v>
      </c>
      <c r="AN9" s="305"/>
      <c r="AO9" s="306"/>
      <c r="AP9" s="304">
        <v>11</v>
      </c>
      <c r="AQ9" s="305"/>
      <c r="AR9" s="306"/>
      <c r="AS9" s="304">
        <v>11</v>
      </c>
      <c r="AT9" s="305"/>
      <c r="AU9" s="306"/>
      <c r="AV9" s="304">
        <v>11</v>
      </c>
      <c r="AW9" s="305"/>
      <c r="AX9" s="306"/>
      <c r="AY9" s="304">
        <v>11</v>
      </c>
      <c r="AZ9" s="305"/>
      <c r="BA9" s="306"/>
      <c r="BB9" s="304">
        <v>11</v>
      </c>
      <c r="BC9" s="305"/>
      <c r="BD9" s="306"/>
      <c r="BE9" s="304">
        <v>11</v>
      </c>
      <c r="BF9" s="305"/>
      <c r="BG9" s="306"/>
      <c r="BH9" s="304">
        <v>11</v>
      </c>
      <c r="BI9" s="305"/>
      <c r="BJ9" s="306"/>
      <c r="BK9" s="304">
        <v>11</v>
      </c>
      <c r="BL9" s="305"/>
      <c r="BM9" s="306"/>
      <c r="BN9" s="304">
        <v>11</v>
      </c>
      <c r="BO9" s="305"/>
      <c r="BP9" s="306"/>
      <c r="BQ9" s="304">
        <v>11</v>
      </c>
      <c r="BR9" s="305"/>
      <c r="BS9" s="306"/>
      <c r="BT9" s="304">
        <v>11</v>
      </c>
      <c r="BU9" s="305"/>
      <c r="BV9" s="306"/>
      <c r="BW9" s="304">
        <v>11</v>
      </c>
      <c r="BX9" s="305"/>
      <c r="BY9" s="306"/>
      <c r="BZ9" s="304">
        <v>11</v>
      </c>
      <c r="CA9" s="305"/>
      <c r="CB9" s="306"/>
    </row>
    <row r="10" spans="1:80" ht="13.5" customHeight="1">
      <c r="A10" s="352"/>
      <c r="B10" s="352"/>
      <c r="C10" s="43"/>
      <c r="D10" s="60" t="s">
        <v>10</v>
      </c>
      <c r="E10" s="323"/>
      <c r="F10" s="325"/>
      <c r="G10" s="61" t="s">
        <v>113</v>
      </c>
      <c r="H10" s="45">
        <v>0.04788</v>
      </c>
      <c r="I10" s="63"/>
      <c r="J10" s="64"/>
      <c r="K10" s="65"/>
      <c r="L10" s="63"/>
      <c r="M10" s="64"/>
      <c r="N10" s="65"/>
      <c r="O10" s="63"/>
      <c r="P10" s="64"/>
      <c r="Q10" s="65"/>
      <c r="R10" s="63"/>
      <c r="S10" s="66"/>
      <c r="T10" s="65"/>
      <c r="U10" s="63"/>
      <c r="V10" s="64"/>
      <c r="W10" s="65"/>
      <c r="X10" s="63"/>
      <c r="Y10" s="64"/>
      <c r="Z10" s="65"/>
      <c r="AA10" s="63"/>
      <c r="AB10" s="64"/>
      <c r="AC10" s="65"/>
      <c r="AD10" s="63"/>
      <c r="AE10" s="66"/>
      <c r="AF10" s="65"/>
      <c r="AG10" s="63"/>
      <c r="AH10" s="64"/>
      <c r="AI10" s="65"/>
      <c r="AJ10" s="63"/>
      <c r="AK10" s="64"/>
      <c r="AL10" s="65"/>
      <c r="AM10" s="63"/>
      <c r="AN10" s="64"/>
      <c r="AO10" s="65"/>
      <c r="AP10" s="63"/>
      <c r="AQ10" s="66"/>
      <c r="AR10" s="65"/>
      <c r="AS10" s="63"/>
      <c r="AT10" s="64"/>
      <c r="AU10" s="65"/>
      <c r="AV10" s="63"/>
      <c r="AW10" s="64"/>
      <c r="AX10" s="65"/>
      <c r="AY10" s="63"/>
      <c r="AZ10" s="64"/>
      <c r="BA10" s="65"/>
      <c r="BB10" s="63"/>
      <c r="BC10" s="66"/>
      <c r="BD10" s="65"/>
      <c r="BE10" s="63"/>
      <c r="BF10" s="64"/>
      <c r="BG10" s="65"/>
      <c r="BH10" s="63"/>
      <c r="BI10" s="64"/>
      <c r="BJ10" s="65"/>
      <c r="BK10" s="63"/>
      <c r="BL10" s="64"/>
      <c r="BM10" s="65"/>
      <c r="BN10" s="63"/>
      <c r="BO10" s="66"/>
      <c r="BP10" s="65"/>
      <c r="BQ10" s="63"/>
      <c r="BR10" s="64"/>
      <c r="BS10" s="65"/>
      <c r="BT10" s="63"/>
      <c r="BU10" s="64"/>
      <c r="BV10" s="65"/>
      <c r="BW10" s="63"/>
      <c r="BX10" s="64"/>
      <c r="BY10" s="65"/>
      <c r="BZ10" s="63"/>
      <c r="CA10" s="66"/>
      <c r="CB10" s="65"/>
    </row>
    <row r="11" spans="1:80" ht="12.75" customHeight="1">
      <c r="A11" s="352"/>
      <c r="B11" s="352"/>
      <c r="C11" s="27" t="s">
        <v>15</v>
      </c>
      <c r="D11" s="67"/>
      <c r="E11" s="317"/>
      <c r="F11" s="319"/>
      <c r="G11" s="48" t="s">
        <v>114</v>
      </c>
      <c r="H11" s="50">
        <v>0.192</v>
      </c>
      <c r="I11" s="51"/>
      <c r="J11" s="52"/>
      <c r="K11" s="53"/>
      <c r="L11" s="51"/>
      <c r="M11" s="52"/>
      <c r="N11" s="53"/>
      <c r="O11" s="51"/>
      <c r="P11" s="52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1"/>
      <c r="AB11" s="52"/>
      <c r="AC11" s="53"/>
      <c r="AD11" s="51"/>
      <c r="AE11" s="52"/>
      <c r="AF11" s="53"/>
      <c r="AG11" s="51"/>
      <c r="AH11" s="52"/>
      <c r="AI11" s="53"/>
      <c r="AJ11" s="51"/>
      <c r="AK11" s="52"/>
      <c r="AL11" s="53"/>
      <c r="AM11" s="51"/>
      <c r="AN11" s="52"/>
      <c r="AO11" s="53"/>
      <c r="AP11" s="51"/>
      <c r="AQ11" s="52"/>
      <c r="AR11" s="53"/>
      <c r="AS11" s="51"/>
      <c r="AT11" s="52"/>
      <c r="AU11" s="53"/>
      <c r="AV11" s="51"/>
      <c r="AW11" s="52"/>
      <c r="AX11" s="53"/>
      <c r="AY11" s="51"/>
      <c r="AZ11" s="52"/>
      <c r="BA11" s="53"/>
      <c r="BB11" s="51"/>
      <c r="BC11" s="52"/>
      <c r="BD11" s="53"/>
      <c r="BE11" s="51"/>
      <c r="BF11" s="52"/>
      <c r="BG11" s="53"/>
      <c r="BH11" s="51"/>
      <c r="BI11" s="52"/>
      <c r="BJ11" s="53"/>
      <c r="BK11" s="51"/>
      <c r="BL11" s="52"/>
      <c r="BM11" s="53"/>
      <c r="BN11" s="51"/>
      <c r="BO11" s="52"/>
      <c r="BP11" s="53"/>
      <c r="BQ11" s="51"/>
      <c r="BR11" s="52"/>
      <c r="BS11" s="53"/>
      <c r="BT11" s="51"/>
      <c r="BU11" s="52"/>
      <c r="BV11" s="53"/>
      <c r="BW11" s="51"/>
      <c r="BX11" s="52"/>
      <c r="BY11" s="53"/>
      <c r="BZ11" s="51"/>
      <c r="CA11" s="52"/>
      <c r="CB11" s="53"/>
    </row>
    <row r="12" spans="1:80" ht="13.5" customHeight="1" thickBot="1">
      <c r="A12" s="352"/>
      <c r="B12" s="352"/>
      <c r="C12" s="27">
        <v>40</v>
      </c>
      <c r="D12" s="68" t="s">
        <v>16</v>
      </c>
      <c r="E12" s="344" t="s">
        <v>97</v>
      </c>
      <c r="F12" s="345"/>
      <c r="G12" s="55"/>
      <c r="H12" s="55"/>
      <c r="I12" s="69">
        <f>I60</f>
        <v>2455.302444444445</v>
      </c>
      <c r="J12" s="56">
        <f>J60</f>
        <v>11.305</v>
      </c>
      <c r="K12" s="71"/>
      <c r="L12" s="69">
        <f>L60</f>
        <v>2545.165752380952</v>
      </c>
      <c r="M12" s="56">
        <f>M60</f>
        <v>11.154</v>
      </c>
      <c r="N12" s="71"/>
      <c r="O12" s="69">
        <f>O60</f>
        <v>2345.9362666666666</v>
      </c>
      <c r="P12" s="56">
        <f>P60</f>
        <v>11.082</v>
      </c>
      <c r="Q12" s="72"/>
      <c r="R12" s="73">
        <f>R60</f>
        <v>2285.266780952381</v>
      </c>
      <c r="S12" s="74">
        <f>S60</f>
        <v>10.657</v>
      </c>
      <c r="T12" s="75"/>
      <c r="U12" s="69">
        <f>U60</f>
        <v>2368.7986666666666</v>
      </c>
      <c r="V12" s="56">
        <f>V60</f>
        <v>11.190000000000001</v>
      </c>
      <c r="W12" s="71"/>
      <c r="X12" s="69">
        <f>X60</f>
        <v>2636.7968</v>
      </c>
      <c r="Y12" s="56">
        <f>Y60</f>
        <v>11.418</v>
      </c>
      <c r="Z12" s="71"/>
      <c r="AA12" s="69">
        <f>AA60</f>
        <v>2357.1365333333333</v>
      </c>
      <c r="AB12" s="56">
        <f>AB60</f>
        <v>10.206999999999997</v>
      </c>
      <c r="AC12" s="72"/>
      <c r="AD12" s="73">
        <f>AD60</f>
        <v>2438.009936507937</v>
      </c>
      <c r="AE12" s="74">
        <f>AE60</f>
        <v>10.432999999999998</v>
      </c>
      <c r="AF12" s="75"/>
      <c r="AG12" s="69">
        <f>AG60</f>
        <v>2672.3935238095246</v>
      </c>
      <c r="AH12" s="56">
        <f>AH60</f>
        <v>11.435999999999998</v>
      </c>
      <c r="AI12" s="71"/>
      <c r="AJ12" s="69">
        <f>AJ60</f>
        <v>3088.0652761904767</v>
      </c>
      <c r="AK12" s="56">
        <f>AK60</f>
        <v>12.911</v>
      </c>
      <c r="AL12" s="71"/>
      <c r="AM12" s="69">
        <f>AM60</f>
        <v>3003.054317460317</v>
      </c>
      <c r="AN12" s="56">
        <f>AN60</f>
        <v>12.851000000000003</v>
      </c>
      <c r="AO12" s="72"/>
      <c r="AP12" s="73">
        <f>AP60</f>
        <v>2782.6312</v>
      </c>
      <c r="AQ12" s="74">
        <f>AQ60</f>
        <v>11.634000000000002</v>
      </c>
      <c r="AR12" s="75"/>
      <c r="AS12" s="69">
        <f>AS60</f>
        <v>2896.1349333333337</v>
      </c>
      <c r="AT12" s="56">
        <f>AT60</f>
        <v>12.541</v>
      </c>
      <c r="AU12" s="71"/>
      <c r="AV12" s="69">
        <f>AV60</f>
        <v>2915.9649587301587</v>
      </c>
      <c r="AW12" s="56">
        <f>AW60</f>
        <v>12.779000000000003</v>
      </c>
      <c r="AX12" s="71"/>
      <c r="AY12" s="69">
        <f>AY60</f>
        <v>2923.266850793651</v>
      </c>
      <c r="AZ12" s="56">
        <f>AZ60</f>
        <v>12.811000000000002</v>
      </c>
      <c r="BA12" s="72"/>
      <c r="BB12" s="73">
        <f>BB60</f>
        <v>3069.8297904761907</v>
      </c>
      <c r="BC12" s="74">
        <f>BC60</f>
        <v>12.984</v>
      </c>
      <c r="BD12" s="75"/>
      <c r="BE12" s="69">
        <f>BE60</f>
        <v>2674.900800000001</v>
      </c>
      <c r="BF12" s="56">
        <f>BF60</f>
        <v>12.012000000000002</v>
      </c>
      <c r="BG12" s="71"/>
      <c r="BH12" s="69">
        <f>BH60</f>
        <v>2855.8343174603174</v>
      </c>
      <c r="BI12" s="56">
        <f>BI60</f>
        <v>12.221</v>
      </c>
      <c r="BJ12" s="71"/>
      <c r="BK12" s="69">
        <f>BK60</f>
        <v>2769.01713015873</v>
      </c>
      <c r="BL12" s="56">
        <f>BL60</f>
        <v>12.283000000000003</v>
      </c>
      <c r="BM12" s="72"/>
      <c r="BN12" s="73">
        <f>BN60</f>
        <v>2974.0914285714293</v>
      </c>
      <c r="BO12" s="74">
        <f>BO60</f>
        <v>12.020000000000001</v>
      </c>
      <c r="BP12" s="75"/>
      <c r="BQ12" s="69">
        <f>BQ60</f>
        <v>2749.706704761905</v>
      </c>
      <c r="BR12" s="56">
        <f>BR60</f>
        <v>11.238</v>
      </c>
      <c r="BS12" s="71"/>
      <c r="BT12" s="69">
        <f>BT60</f>
        <v>2795.777904761905</v>
      </c>
      <c r="BU12" s="56">
        <f>BU60</f>
        <v>11.964</v>
      </c>
      <c r="BV12" s="71"/>
      <c r="BW12" s="69">
        <f>BW60</f>
        <v>2555.7639428571433</v>
      </c>
      <c r="BX12" s="56">
        <f>BX60</f>
        <v>11.477</v>
      </c>
      <c r="BY12" s="72"/>
      <c r="BZ12" s="73">
        <f>BZ60</f>
        <v>2646.4959999999996</v>
      </c>
      <c r="CA12" s="74">
        <f>CA60</f>
        <v>11.459999999999999</v>
      </c>
      <c r="CB12" s="75"/>
    </row>
    <row r="13" spans="1:80" ht="12.75" customHeight="1" thickBot="1">
      <c r="A13" s="352"/>
      <c r="B13" s="352"/>
      <c r="C13" s="28" t="s">
        <v>13</v>
      </c>
      <c r="D13" s="59" t="s">
        <v>14</v>
      </c>
      <c r="E13" s="304"/>
      <c r="F13" s="306"/>
      <c r="G13" s="346"/>
      <c r="H13" s="347"/>
      <c r="I13" s="304">
        <v>11</v>
      </c>
      <c r="J13" s="305"/>
      <c r="K13" s="306"/>
      <c r="L13" s="304">
        <v>11</v>
      </c>
      <c r="M13" s="305"/>
      <c r="N13" s="306"/>
      <c r="O13" s="304">
        <v>11</v>
      </c>
      <c r="P13" s="305"/>
      <c r="Q13" s="306"/>
      <c r="R13" s="304">
        <v>11</v>
      </c>
      <c r="S13" s="305"/>
      <c r="T13" s="306"/>
      <c r="U13" s="304">
        <v>11</v>
      </c>
      <c r="V13" s="305"/>
      <c r="W13" s="306"/>
      <c r="X13" s="304">
        <v>11</v>
      </c>
      <c r="Y13" s="305"/>
      <c r="Z13" s="306"/>
      <c r="AA13" s="304">
        <v>11</v>
      </c>
      <c r="AB13" s="305"/>
      <c r="AC13" s="306"/>
      <c r="AD13" s="304">
        <v>11</v>
      </c>
      <c r="AE13" s="305"/>
      <c r="AF13" s="306"/>
      <c r="AG13" s="304">
        <v>11</v>
      </c>
      <c r="AH13" s="305"/>
      <c r="AI13" s="306"/>
      <c r="AJ13" s="304">
        <v>11</v>
      </c>
      <c r="AK13" s="305"/>
      <c r="AL13" s="306"/>
      <c r="AM13" s="304">
        <v>11</v>
      </c>
      <c r="AN13" s="305"/>
      <c r="AO13" s="306"/>
      <c r="AP13" s="304">
        <v>11</v>
      </c>
      <c r="AQ13" s="305"/>
      <c r="AR13" s="306"/>
      <c r="AS13" s="304">
        <v>11</v>
      </c>
      <c r="AT13" s="305"/>
      <c r="AU13" s="306"/>
      <c r="AV13" s="304">
        <v>11</v>
      </c>
      <c r="AW13" s="305"/>
      <c r="AX13" s="306"/>
      <c r="AY13" s="304">
        <v>11</v>
      </c>
      <c r="AZ13" s="305"/>
      <c r="BA13" s="306"/>
      <c r="BB13" s="304">
        <v>11</v>
      </c>
      <c r="BC13" s="305"/>
      <c r="BD13" s="306"/>
      <c r="BE13" s="304">
        <v>11</v>
      </c>
      <c r="BF13" s="305"/>
      <c r="BG13" s="306"/>
      <c r="BH13" s="304">
        <v>11</v>
      </c>
      <c r="BI13" s="305"/>
      <c r="BJ13" s="306"/>
      <c r="BK13" s="304">
        <v>11</v>
      </c>
      <c r="BL13" s="305"/>
      <c r="BM13" s="306"/>
      <c r="BN13" s="304">
        <v>11</v>
      </c>
      <c r="BO13" s="305"/>
      <c r="BP13" s="306"/>
      <c r="BQ13" s="304">
        <v>11</v>
      </c>
      <c r="BR13" s="305"/>
      <c r="BS13" s="306"/>
      <c r="BT13" s="304">
        <v>11</v>
      </c>
      <c r="BU13" s="305"/>
      <c r="BV13" s="306"/>
      <c r="BW13" s="304">
        <v>11</v>
      </c>
      <c r="BX13" s="305"/>
      <c r="BY13" s="306"/>
      <c r="BZ13" s="304">
        <v>11</v>
      </c>
      <c r="CA13" s="305"/>
      <c r="CB13" s="306"/>
    </row>
    <row r="14" spans="1:80" ht="12" customHeight="1">
      <c r="A14" s="352"/>
      <c r="B14" s="352"/>
      <c r="C14" s="43"/>
      <c r="D14" s="60"/>
      <c r="E14" s="323"/>
      <c r="F14" s="325"/>
      <c r="G14" s="61" t="s">
        <v>113</v>
      </c>
      <c r="H14" s="45"/>
      <c r="I14" s="16"/>
      <c r="J14" s="46"/>
      <c r="K14" s="17"/>
      <c r="L14" s="16"/>
      <c r="M14" s="46"/>
      <c r="N14" s="17"/>
      <c r="O14" s="16"/>
      <c r="P14" s="46"/>
      <c r="Q14" s="17"/>
      <c r="R14" s="76"/>
      <c r="S14" s="77"/>
      <c r="T14" s="78"/>
      <c r="U14" s="16"/>
      <c r="V14" s="46"/>
      <c r="W14" s="17"/>
      <c r="X14" s="16"/>
      <c r="Y14" s="46"/>
      <c r="Z14" s="17"/>
      <c r="AA14" s="16"/>
      <c r="AB14" s="46"/>
      <c r="AC14" s="17"/>
      <c r="AD14" s="76"/>
      <c r="AE14" s="77"/>
      <c r="AF14" s="78"/>
      <c r="AG14" s="16"/>
      <c r="AH14" s="46"/>
      <c r="AI14" s="17"/>
      <c r="AJ14" s="16"/>
      <c r="AK14" s="46"/>
      <c r="AL14" s="17"/>
      <c r="AM14" s="16"/>
      <c r="AN14" s="46"/>
      <c r="AO14" s="17"/>
      <c r="AP14" s="76"/>
      <c r="AQ14" s="77"/>
      <c r="AR14" s="78"/>
      <c r="AS14" s="16"/>
      <c r="AT14" s="46"/>
      <c r="AU14" s="17"/>
      <c r="AV14" s="16"/>
      <c r="AW14" s="46"/>
      <c r="AX14" s="17"/>
      <c r="AY14" s="16"/>
      <c r="AZ14" s="46"/>
      <c r="BA14" s="17"/>
      <c r="BB14" s="76"/>
      <c r="BC14" s="77"/>
      <c r="BD14" s="78"/>
      <c r="BE14" s="16"/>
      <c r="BF14" s="46"/>
      <c r="BG14" s="17"/>
      <c r="BH14" s="16"/>
      <c r="BI14" s="46"/>
      <c r="BJ14" s="17"/>
      <c r="BK14" s="16"/>
      <c r="BL14" s="46"/>
      <c r="BM14" s="17"/>
      <c r="BN14" s="76"/>
      <c r="BO14" s="77"/>
      <c r="BP14" s="78"/>
      <c r="BQ14" s="16"/>
      <c r="BR14" s="46"/>
      <c r="BS14" s="17"/>
      <c r="BT14" s="16"/>
      <c r="BU14" s="46"/>
      <c r="BV14" s="17"/>
      <c r="BW14" s="16"/>
      <c r="BX14" s="46"/>
      <c r="BY14" s="17"/>
      <c r="BZ14" s="76"/>
      <c r="CA14" s="77"/>
      <c r="CB14" s="78"/>
    </row>
    <row r="15" spans="1:80" ht="12" customHeight="1">
      <c r="A15" s="352"/>
      <c r="B15" s="352"/>
      <c r="C15" s="27" t="s">
        <v>35</v>
      </c>
      <c r="D15" s="67"/>
      <c r="E15" s="317"/>
      <c r="F15" s="319"/>
      <c r="G15" s="48" t="s">
        <v>114</v>
      </c>
      <c r="H15" s="50"/>
      <c r="I15" s="51"/>
      <c r="J15" s="52"/>
      <c r="K15" s="53"/>
      <c r="L15" s="51"/>
      <c r="M15" s="52"/>
      <c r="N15" s="53"/>
      <c r="O15" s="51"/>
      <c r="P15" s="52"/>
      <c r="Q15" s="53"/>
      <c r="R15" s="79"/>
      <c r="S15" s="80"/>
      <c r="T15" s="81"/>
      <c r="U15" s="51"/>
      <c r="V15" s="52"/>
      <c r="W15" s="53"/>
      <c r="X15" s="51"/>
      <c r="Y15" s="52"/>
      <c r="Z15" s="53"/>
      <c r="AA15" s="51"/>
      <c r="AB15" s="52"/>
      <c r="AC15" s="53"/>
      <c r="AD15" s="79"/>
      <c r="AE15" s="80"/>
      <c r="AF15" s="81"/>
      <c r="AG15" s="51"/>
      <c r="AH15" s="52"/>
      <c r="AI15" s="53"/>
      <c r="AJ15" s="51"/>
      <c r="AK15" s="52"/>
      <c r="AL15" s="53"/>
      <c r="AM15" s="51"/>
      <c r="AN15" s="52"/>
      <c r="AO15" s="53"/>
      <c r="AP15" s="79"/>
      <c r="AQ15" s="80"/>
      <c r="AR15" s="81"/>
      <c r="AS15" s="51"/>
      <c r="AT15" s="52"/>
      <c r="AU15" s="53"/>
      <c r="AV15" s="51"/>
      <c r="AW15" s="52"/>
      <c r="AX15" s="53"/>
      <c r="AY15" s="51"/>
      <c r="AZ15" s="52"/>
      <c r="BA15" s="53"/>
      <c r="BB15" s="79"/>
      <c r="BC15" s="80"/>
      <c r="BD15" s="81"/>
      <c r="BE15" s="51"/>
      <c r="BF15" s="52"/>
      <c r="BG15" s="53"/>
      <c r="BH15" s="51"/>
      <c r="BI15" s="52"/>
      <c r="BJ15" s="53"/>
      <c r="BK15" s="51"/>
      <c r="BL15" s="52"/>
      <c r="BM15" s="53"/>
      <c r="BN15" s="79"/>
      <c r="BO15" s="80"/>
      <c r="BP15" s="81"/>
      <c r="BQ15" s="51"/>
      <c r="BR15" s="52"/>
      <c r="BS15" s="53"/>
      <c r="BT15" s="51"/>
      <c r="BU15" s="52"/>
      <c r="BV15" s="53"/>
      <c r="BW15" s="51"/>
      <c r="BX15" s="52"/>
      <c r="BY15" s="53"/>
      <c r="BZ15" s="79"/>
      <c r="CA15" s="80"/>
      <c r="CB15" s="81"/>
    </row>
    <row r="16" spans="1:80" ht="12" customHeight="1" thickBot="1">
      <c r="A16" s="352"/>
      <c r="B16" s="352"/>
      <c r="C16" s="82"/>
      <c r="D16" s="68"/>
      <c r="E16" s="344"/>
      <c r="F16" s="345"/>
      <c r="G16" s="55"/>
      <c r="H16" s="55"/>
      <c r="I16" s="83"/>
      <c r="J16" s="84"/>
      <c r="K16" s="85"/>
      <c r="L16" s="83"/>
      <c r="M16" s="84"/>
      <c r="N16" s="85"/>
      <c r="O16" s="83"/>
      <c r="P16" s="84"/>
      <c r="Q16" s="85"/>
      <c r="R16" s="86"/>
      <c r="S16" s="87"/>
      <c r="T16" s="88"/>
      <c r="U16" s="83"/>
      <c r="V16" s="84"/>
      <c r="W16" s="85"/>
      <c r="X16" s="83"/>
      <c r="Y16" s="84"/>
      <c r="Z16" s="85"/>
      <c r="AA16" s="83"/>
      <c r="AB16" s="84"/>
      <c r="AC16" s="85"/>
      <c r="AD16" s="86"/>
      <c r="AE16" s="87"/>
      <c r="AF16" s="88"/>
      <c r="AG16" s="83"/>
      <c r="AH16" s="84"/>
      <c r="AI16" s="85"/>
      <c r="AJ16" s="83"/>
      <c r="AK16" s="84"/>
      <c r="AL16" s="85"/>
      <c r="AM16" s="83"/>
      <c r="AN16" s="84"/>
      <c r="AO16" s="85"/>
      <c r="AP16" s="86"/>
      <c r="AQ16" s="87"/>
      <c r="AR16" s="88"/>
      <c r="AS16" s="83"/>
      <c r="AT16" s="84"/>
      <c r="AU16" s="85"/>
      <c r="AV16" s="83"/>
      <c r="AW16" s="84"/>
      <c r="AX16" s="85"/>
      <c r="AY16" s="83"/>
      <c r="AZ16" s="84"/>
      <c r="BA16" s="85"/>
      <c r="BB16" s="86"/>
      <c r="BC16" s="87"/>
      <c r="BD16" s="88"/>
      <c r="BE16" s="83"/>
      <c r="BF16" s="84"/>
      <c r="BG16" s="85"/>
      <c r="BH16" s="83"/>
      <c r="BI16" s="84"/>
      <c r="BJ16" s="85"/>
      <c r="BK16" s="83"/>
      <c r="BL16" s="84"/>
      <c r="BM16" s="85"/>
      <c r="BN16" s="86"/>
      <c r="BO16" s="87"/>
      <c r="BP16" s="88"/>
      <c r="BQ16" s="83"/>
      <c r="BR16" s="84"/>
      <c r="BS16" s="85"/>
      <c r="BT16" s="83"/>
      <c r="BU16" s="84"/>
      <c r="BV16" s="85"/>
      <c r="BW16" s="83"/>
      <c r="BX16" s="84"/>
      <c r="BY16" s="85"/>
      <c r="BZ16" s="86"/>
      <c r="CA16" s="87"/>
      <c r="CB16" s="88"/>
    </row>
    <row r="17" spans="1:80" ht="12" customHeight="1" thickBot="1">
      <c r="A17" s="352"/>
      <c r="B17" s="352"/>
      <c r="C17" s="28" t="s">
        <v>13</v>
      </c>
      <c r="D17" s="59" t="s">
        <v>14</v>
      </c>
      <c r="E17" s="304"/>
      <c r="F17" s="305"/>
      <c r="G17" s="305"/>
      <c r="H17" s="306"/>
      <c r="I17" s="304"/>
      <c r="J17" s="305"/>
      <c r="K17" s="306"/>
      <c r="L17" s="304"/>
      <c r="M17" s="305"/>
      <c r="N17" s="306"/>
      <c r="O17" s="304"/>
      <c r="P17" s="305"/>
      <c r="Q17" s="306"/>
      <c r="R17" s="338"/>
      <c r="S17" s="339"/>
      <c r="T17" s="340"/>
      <c r="U17" s="304"/>
      <c r="V17" s="305"/>
      <c r="W17" s="306"/>
      <c r="X17" s="304"/>
      <c r="Y17" s="305"/>
      <c r="Z17" s="306"/>
      <c r="AA17" s="304"/>
      <c r="AB17" s="305"/>
      <c r="AC17" s="306"/>
      <c r="AD17" s="338"/>
      <c r="AE17" s="339"/>
      <c r="AF17" s="340"/>
      <c r="AG17" s="304"/>
      <c r="AH17" s="305"/>
      <c r="AI17" s="306"/>
      <c r="AJ17" s="304"/>
      <c r="AK17" s="305"/>
      <c r="AL17" s="306"/>
      <c r="AM17" s="304"/>
      <c r="AN17" s="305"/>
      <c r="AO17" s="306"/>
      <c r="AP17" s="338"/>
      <c r="AQ17" s="339"/>
      <c r="AR17" s="340"/>
      <c r="AS17" s="304"/>
      <c r="AT17" s="305"/>
      <c r="AU17" s="306"/>
      <c r="AV17" s="304"/>
      <c r="AW17" s="305"/>
      <c r="AX17" s="306"/>
      <c r="AY17" s="304"/>
      <c r="AZ17" s="305"/>
      <c r="BA17" s="306"/>
      <c r="BB17" s="338"/>
      <c r="BC17" s="339"/>
      <c r="BD17" s="340"/>
      <c r="BE17" s="304"/>
      <c r="BF17" s="305"/>
      <c r="BG17" s="306"/>
      <c r="BH17" s="304"/>
      <c r="BI17" s="305"/>
      <c r="BJ17" s="306"/>
      <c r="BK17" s="304"/>
      <c r="BL17" s="305"/>
      <c r="BM17" s="306"/>
      <c r="BN17" s="338"/>
      <c r="BO17" s="339"/>
      <c r="BP17" s="340"/>
      <c r="BQ17" s="304"/>
      <c r="BR17" s="305"/>
      <c r="BS17" s="306"/>
      <c r="BT17" s="304"/>
      <c r="BU17" s="305"/>
      <c r="BV17" s="306"/>
      <c r="BW17" s="304"/>
      <c r="BX17" s="305"/>
      <c r="BY17" s="306"/>
      <c r="BZ17" s="338"/>
      <c r="CA17" s="339"/>
      <c r="CB17" s="340"/>
    </row>
    <row r="18" spans="1:80" ht="12.75" customHeight="1">
      <c r="A18" s="352"/>
      <c r="B18" s="352"/>
      <c r="C18" s="341" t="s">
        <v>17</v>
      </c>
      <c r="D18" s="89" t="s">
        <v>10</v>
      </c>
      <c r="E18" s="61"/>
      <c r="F18" s="62"/>
      <c r="G18" s="45"/>
      <c r="H18" s="62"/>
      <c r="I18" s="63"/>
      <c r="J18" s="64"/>
      <c r="K18" s="65"/>
      <c r="L18" s="90"/>
      <c r="M18" s="64"/>
      <c r="N18" s="66"/>
      <c r="O18" s="63"/>
      <c r="P18" s="64"/>
      <c r="Q18" s="65"/>
      <c r="R18" s="91"/>
      <c r="S18" s="92"/>
      <c r="T18" s="93"/>
      <c r="U18" s="63"/>
      <c r="V18" s="64"/>
      <c r="W18" s="65"/>
      <c r="X18" s="90"/>
      <c r="Y18" s="64"/>
      <c r="Z18" s="66"/>
      <c r="AA18" s="63"/>
      <c r="AB18" s="64"/>
      <c r="AC18" s="65"/>
      <c r="AD18" s="91"/>
      <c r="AE18" s="92"/>
      <c r="AF18" s="93"/>
      <c r="AG18" s="63"/>
      <c r="AH18" s="64"/>
      <c r="AI18" s="65"/>
      <c r="AJ18" s="90"/>
      <c r="AK18" s="64"/>
      <c r="AL18" s="66"/>
      <c r="AM18" s="63"/>
      <c r="AN18" s="64"/>
      <c r="AO18" s="65"/>
      <c r="AP18" s="91"/>
      <c r="AQ18" s="92"/>
      <c r="AR18" s="93"/>
      <c r="AS18" s="63"/>
      <c r="AT18" s="64"/>
      <c r="AU18" s="65"/>
      <c r="AV18" s="90"/>
      <c r="AW18" s="64"/>
      <c r="AX18" s="66"/>
      <c r="AY18" s="63"/>
      <c r="AZ18" s="64"/>
      <c r="BA18" s="65"/>
      <c r="BB18" s="91"/>
      <c r="BC18" s="92"/>
      <c r="BD18" s="93"/>
      <c r="BE18" s="63"/>
      <c r="BF18" s="64"/>
      <c r="BG18" s="65"/>
      <c r="BH18" s="90"/>
      <c r="BI18" s="64"/>
      <c r="BJ18" s="66"/>
      <c r="BK18" s="63"/>
      <c r="BL18" s="64"/>
      <c r="BM18" s="65"/>
      <c r="BN18" s="91"/>
      <c r="BO18" s="92"/>
      <c r="BP18" s="93"/>
      <c r="BQ18" s="63"/>
      <c r="BR18" s="64"/>
      <c r="BS18" s="65"/>
      <c r="BT18" s="90"/>
      <c r="BU18" s="64"/>
      <c r="BV18" s="66"/>
      <c r="BW18" s="63"/>
      <c r="BX18" s="64"/>
      <c r="BY18" s="65"/>
      <c r="BZ18" s="91"/>
      <c r="CA18" s="92"/>
      <c r="CB18" s="93"/>
    </row>
    <row r="19" spans="1:80" ht="12.75" customHeight="1">
      <c r="A19" s="352"/>
      <c r="B19" s="352"/>
      <c r="C19" s="342"/>
      <c r="D19" s="94"/>
      <c r="E19" s="48"/>
      <c r="F19" s="49"/>
      <c r="G19" s="50"/>
      <c r="H19" s="49"/>
      <c r="I19" s="95"/>
      <c r="J19" s="96"/>
      <c r="K19" s="97"/>
      <c r="L19" s="98"/>
      <c r="M19" s="96"/>
      <c r="N19" s="99"/>
      <c r="O19" s="95"/>
      <c r="P19" s="96"/>
      <c r="Q19" s="97"/>
      <c r="R19" s="100"/>
      <c r="S19" s="101"/>
      <c r="T19" s="102"/>
      <c r="U19" s="95"/>
      <c r="V19" s="96"/>
      <c r="W19" s="97"/>
      <c r="X19" s="98"/>
      <c r="Y19" s="96"/>
      <c r="Z19" s="99"/>
      <c r="AA19" s="95"/>
      <c r="AB19" s="96"/>
      <c r="AC19" s="97"/>
      <c r="AD19" s="100"/>
      <c r="AE19" s="101"/>
      <c r="AF19" s="102"/>
      <c r="AG19" s="95"/>
      <c r="AH19" s="96"/>
      <c r="AI19" s="97"/>
      <c r="AJ19" s="98"/>
      <c r="AK19" s="96"/>
      <c r="AL19" s="99"/>
      <c r="AM19" s="95"/>
      <c r="AN19" s="96"/>
      <c r="AO19" s="97"/>
      <c r="AP19" s="100"/>
      <c r="AQ19" s="101"/>
      <c r="AR19" s="102"/>
      <c r="AS19" s="95"/>
      <c r="AT19" s="96"/>
      <c r="AU19" s="97"/>
      <c r="AV19" s="98"/>
      <c r="AW19" s="96"/>
      <c r="AX19" s="99"/>
      <c r="AY19" s="95"/>
      <c r="AZ19" s="96"/>
      <c r="BA19" s="97"/>
      <c r="BB19" s="100"/>
      <c r="BC19" s="101"/>
      <c r="BD19" s="102"/>
      <c r="BE19" s="95"/>
      <c r="BF19" s="96"/>
      <c r="BG19" s="97"/>
      <c r="BH19" s="98"/>
      <c r="BI19" s="96"/>
      <c r="BJ19" s="99"/>
      <c r="BK19" s="95"/>
      <c r="BL19" s="96"/>
      <c r="BM19" s="97"/>
      <c r="BN19" s="100"/>
      <c r="BO19" s="101"/>
      <c r="BP19" s="102"/>
      <c r="BQ19" s="95"/>
      <c r="BR19" s="96"/>
      <c r="BS19" s="97"/>
      <c r="BT19" s="98"/>
      <c r="BU19" s="96"/>
      <c r="BV19" s="99"/>
      <c r="BW19" s="95"/>
      <c r="BX19" s="96"/>
      <c r="BY19" s="97"/>
      <c r="BZ19" s="100"/>
      <c r="CA19" s="101"/>
      <c r="CB19" s="102"/>
    </row>
    <row r="20" spans="1:80" ht="13.5" customHeight="1" thickBot="1">
      <c r="A20" s="352"/>
      <c r="B20" s="353"/>
      <c r="C20" s="343"/>
      <c r="D20" s="103" t="s">
        <v>40</v>
      </c>
      <c r="E20" s="69"/>
      <c r="F20" s="70"/>
      <c r="G20" s="55"/>
      <c r="H20" s="70"/>
      <c r="I20" s="83">
        <f aca="true" t="shared" si="0" ref="I20:S20">I8+I12</f>
        <v>6855.770101587303</v>
      </c>
      <c r="J20" s="56">
        <f>J8+J12</f>
        <v>28.333</v>
      </c>
      <c r="K20" s="85">
        <f t="shared" si="0"/>
        <v>0</v>
      </c>
      <c r="L20" s="83">
        <f t="shared" si="0"/>
        <v>6955.453574603174</v>
      </c>
      <c r="M20" s="56">
        <f>M8+M12</f>
        <v>28.220000000000002</v>
      </c>
      <c r="N20" s="104">
        <f t="shared" si="0"/>
        <v>0</v>
      </c>
      <c r="O20" s="83">
        <f t="shared" si="0"/>
        <v>6641.04059047619</v>
      </c>
      <c r="P20" s="56">
        <f>P8+P12</f>
        <v>27.881000000000004</v>
      </c>
      <c r="Q20" s="105">
        <f t="shared" si="0"/>
        <v>0</v>
      </c>
      <c r="R20" s="86">
        <f t="shared" si="0"/>
        <v>6334.374869841269</v>
      </c>
      <c r="S20" s="74">
        <f t="shared" si="0"/>
        <v>26.666000000000004</v>
      </c>
      <c r="T20" s="88">
        <f>+T8+T12</f>
        <v>0</v>
      </c>
      <c r="U20" s="83">
        <f aca="true" t="shared" si="1" ref="U20:AE20">U8+U12</f>
        <v>6683.9859428571435</v>
      </c>
      <c r="V20" s="56">
        <f t="shared" si="1"/>
        <v>27.888</v>
      </c>
      <c r="W20" s="85">
        <f t="shared" si="1"/>
        <v>0</v>
      </c>
      <c r="X20" s="83">
        <f t="shared" si="1"/>
        <v>7000.0512</v>
      </c>
      <c r="Y20" s="56">
        <f t="shared" si="1"/>
        <v>28.302</v>
      </c>
      <c r="Z20" s="104">
        <f t="shared" si="1"/>
        <v>0</v>
      </c>
      <c r="AA20" s="83">
        <f t="shared" si="1"/>
        <v>6676.975466666666</v>
      </c>
      <c r="AB20" s="56">
        <f t="shared" si="1"/>
        <v>26.922999999999995</v>
      </c>
      <c r="AC20" s="105">
        <f t="shared" si="1"/>
        <v>0</v>
      </c>
      <c r="AD20" s="86">
        <f t="shared" si="1"/>
        <v>6979.610850793651</v>
      </c>
      <c r="AE20" s="74">
        <f t="shared" si="1"/>
        <v>27.641</v>
      </c>
      <c r="AF20" s="88">
        <f>+AF8+AF12</f>
        <v>0</v>
      </c>
      <c r="AG20" s="83">
        <f aca="true" t="shared" si="2" ref="AG20:AQ20">AG8+AG12</f>
        <v>7382.938666666667</v>
      </c>
      <c r="AH20" s="56">
        <f t="shared" si="2"/>
        <v>29.471999999999994</v>
      </c>
      <c r="AI20" s="85">
        <f t="shared" si="2"/>
        <v>0</v>
      </c>
      <c r="AJ20" s="83">
        <f t="shared" si="2"/>
        <v>8137.983447619048</v>
      </c>
      <c r="AK20" s="56">
        <f t="shared" si="2"/>
        <v>32.045</v>
      </c>
      <c r="AL20" s="104">
        <f t="shared" si="2"/>
        <v>0</v>
      </c>
      <c r="AM20" s="83">
        <f t="shared" si="2"/>
        <v>7969.289396825396</v>
      </c>
      <c r="AN20" s="56">
        <f t="shared" si="2"/>
        <v>31.866000000000007</v>
      </c>
      <c r="AO20" s="105">
        <f t="shared" si="2"/>
        <v>0</v>
      </c>
      <c r="AP20" s="86">
        <f t="shared" si="2"/>
        <v>7753.372228571429</v>
      </c>
      <c r="AQ20" s="74">
        <f t="shared" si="2"/>
        <v>30.46800000000001</v>
      </c>
      <c r="AR20" s="88">
        <f>+AR8+AR12</f>
        <v>0</v>
      </c>
      <c r="AS20" s="83">
        <f aca="true" t="shared" si="3" ref="AS20:BC20">AS8+AS12</f>
        <v>7830.718400000001</v>
      </c>
      <c r="AT20" s="56">
        <f t="shared" si="3"/>
        <v>31.238000000000003</v>
      </c>
      <c r="AU20" s="85">
        <f t="shared" si="3"/>
        <v>0</v>
      </c>
      <c r="AV20" s="83">
        <f t="shared" si="3"/>
        <v>7819.933263492063</v>
      </c>
      <c r="AW20" s="56">
        <f t="shared" si="3"/>
        <v>31.360000000000007</v>
      </c>
      <c r="AX20" s="104">
        <f t="shared" si="3"/>
        <v>0</v>
      </c>
      <c r="AY20" s="83">
        <f t="shared" si="3"/>
        <v>7713.747917460318</v>
      </c>
      <c r="AZ20" s="56">
        <f t="shared" si="3"/>
        <v>30.962000000000003</v>
      </c>
      <c r="BA20" s="105">
        <f t="shared" si="3"/>
        <v>0</v>
      </c>
      <c r="BB20" s="86">
        <f t="shared" si="3"/>
        <v>7788.210171428571</v>
      </c>
      <c r="BC20" s="74">
        <f t="shared" si="3"/>
        <v>31.050000000000004</v>
      </c>
      <c r="BD20" s="88">
        <f>+BD8+BD12</f>
        <v>0</v>
      </c>
      <c r="BE20" s="83">
        <f aca="true" t="shared" si="4" ref="BE20:BO20">BE8+BE12</f>
        <v>7319.258800000001</v>
      </c>
      <c r="BF20" s="56">
        <f t="shared" si="4"/>
        <v>30.177</v>
      </c>
      <c r="BG20" s="85">
        <f t="shared" si="4"/>
        <v>0</v>
      </c>
      <c r="BH20" s="83">
        <f t="shared" si="4"/>
        <v>7734.053555555554</v>
      </c>
      <c r="BI20" s="56">
        <f t="shared" si="4"/>
        <v>30.898999999999997</v>
      </c>
      <c r="BJ20" s="104">
        <f t="shared" si="4"/>
        <v>0</v>
      </c>
      <c r="BK20" s="83">
        <f t="shared" si="4"/>
        <v>7658.2057015873015</v>
      </c>
      <c r="BL20" s="56">
        <f t="shared" si="4"/>
        <v>31.003</v>
      </c>
      <c r="BM20" s="105">
        <f t="shared" si="4"/>
        <v>0</v>
      </c>
      <c r="BN20" s="86">
        <f t="shared" si="4"/>
        <v>7894.423009523811</v>
      </c>
      <c r="BO20" s="74">
        <f t="shared" si="4"/>
        <v>30.663000000000004</v>
      </c>
      <c r="BP20" s="88">
        <f>+BP8+BP12</f>
        <v>0</v>
      </c>
      <c r="BQ20" s="83">
        <f aca="true" t="shared" si="5" ref="BQ20:CA20">BQ8+BQ12</f>
        <v>7457.117752380953</v>
      </c>
      <c r="BR20" s="56">
        <f t="shared" si="5"/>
        <v>29.262</v>
      </c>
      <c r="BS20" s="85">
        <f t="shared" si="5"/>
        <v>0</v>
      </c>
      <c r="BT20" s="83">
        <f t="shared" si="5"/>
        <v>7616.445257142857</v>
      </c>
      <c r="BU20" s="56">
        <f t="shared" si="5"/>
        <v>30.618000000000002</v>
      </c>
      <c r="BV20" s="104">
        <f t="shared" si="5"/>
        <v>0</v>
      </c>
      <c r="BW20" s="83">
        <f t="shared" si="5"/>
        <v>7273.245333333334</v>
      </c>
      <c r="BX20" s="56">
        <f t="shared" si="5"/>
        <v>29.928</v>
      </c>
      <c r="BY20" s="105">
        <f t="shared" si="5"/>
        <v>0</v>
      </c>
      <c r="BZ20" s="86">
        <f t="shared" si="5"/>
        <v>7250.344444444443</v>
      </c>
      <c r="CA20" s="74">
        <f t="shared" si="5"/>
        <v>29.275</v>
      </c>
      <c r="CB20" s="88">
        <f>+CB8+CB12</f>
        <v>0</v>
      </c>
    </row>
    <row r="21" spans="1:80" ht="12" customHeight="1">
      <c r="A21" s="352"/>
      <c r="B21" s="351" t="s">
        <v>19</v>
      </c>
      <c r="C21" s="295" t="s">
        <v>20</v>
      </c>
      <c r="D21" s="296"/>
      <c r="E21" s="296"/>
      <c r="F21" s="297"/>
      <c r="G21" s="324"/>
      <c r="H21" s="325"/>
      <c r="I21" s="32" t="s">
        <v>3</v>
      </c>
      <c r="J21" s="33" t="s">
        <v>4</v>
      </c>
      <c r="K21" s="34" t="s">
        <v>5</v>
      </c>
      <c r="L21" s="32" t="s">
        <v>3</v>
      </c>
      <c r="M21" s="33" t="s">
        <v>4</v>
      </c>
      <c r="N21" s="34" t="s">
        <v>5</v>
      </c>
      <c r="O21" s="32" t="s">
        <v>3</v>
      </c>
      <c r="P21" s="33" t="s">
        <v>4</v>
      </c>
      <c r="Q21" s="34" t="s">
        <v>5</v>
      </c>
      <c r="R21" s="32" t="s">
        <v>3</v>
      </c>
      <c r="S21" s="33" t="s">
        <v>4</v>
      </c>
      <c r="T21" s="34" t="s">
        <v>5</v>
      </c>
      <c r="U21" s="32" t="s">
        <v>3</v>
      </c>
      <c r="V21" s="33" t="s">
        <v>4</v>
      </c>
      <c r="W21" s="34" t="s">
        <v>5</v>
      </c>
      <c r="X21" s="32" t="s">
        <v>3</v>
      </c>
      <c r="Y21" s="33" t="s">
        <v>4</v>
      </c>
      <c r="Z21" s="34" t="s">
        <v>5</v>
      </c>
      <c r="AA21" s="32" t="s">
        <v>3</v>
      </c>
      <c r="AB21" s="33" t="s">
        <v>4</v>
      </c>
      <c r="AC21" s="34" t="s">
        <v>5</v>
      </c>
      <c r="AD21" s="32" t="s">
        <v>3</v>
      </c>
      <c r="AE21" s="33" t="s">
        <v>4</v>
      </c>
      <c r="AF21" s="34" t="s">
        <v>5</v>
      </c>
      <c r="AG21" s="32" t="s">
        <v>3</v>
      </c>
      <c r="AH21" s="33" t="s">
        <v>4</v>
      </c>
      <c r="AI21" s="34" t="s">
        <v>5</v>
      </c>
      <c r="AJ21" s="32" t="s">
        <v>3</v>
      </c>
      <c r="AK21" s="33" t="s">
        <v>4</v>
      </c>
      <c r="AL21" s="34" t="s">
        <v>5</v>
      </c>
      <c r="AM21" s="32" t="s">
        <v>3</v>
      </c>
      <c r="AN21" s="33" t="s">
        <v>4</v>
      </c>
      <c r="AO21" s="34" t="s">
        <v>5</v>
      </c>
      <c r="AP21" s="32" t="s">
        <v>3</v>
      </c>
      <c r="AQ21" s="33" t="s">
        <v>4</v>
      </c>
      <c r="AR21" s="34" t="s">
        <v>5</v>
      </c>
      <c r="AS21" s="32" t="s">
        <v>3</v>
      </c>
      <c r="AT21" s="33" t="s">
        <v>4</v>
      </c>
      <c r="AU21" s="34" t="s">
        <v>5</v>
      </c>
      <c r="AV21" s="32" t="s">
        <v>3</v>
      </c>
      <c r="AW21" s="33" t="s">
        <v>4</v>
      </c>
      <c r="AX21" s="34" t="s">
        <v>5</v>
      </c>
      <c r="AY21" s="32" t="s">
        <v>3</v>
      </c>
      <c r="AZ21" s="33" t="s">
        <v>4</v>
      </c>
      <c r="BA21" s="34" t="s">
        <v>5</v>
      </c>
      <c r="BB21" s="32" t="s">
        <v>3</v>
      </c>
      <c r="BC21" s="33" t="s">
        <v>4</v>
      </c>
      <c r="BD21" s="34" t="s">
        <v>5</v>
      </c>
      <c r="BE21" s="32" t="s">
        <v>3</v>
      </c>
      <c r="BF21" s="33" t="s">
        <v>4</v>
      </c>
      <c r="BG21" s="34" t="s">
        <v>5</v>
      </c>
      <c r="BH21" s="32" t="s">
        <v>3</v>
      </c>
      <c r="BI21" s="33" t="s">
        <v>4</v>
      </c>
      <c r="BJ21" s="34" t="s">
        <v>5</v>
      </c>
      <c r="BK21" s="32" t="s">
        <v>3</v>
      </c>
      <c r="BL21" s="33" t="s">
        <v>4</v>
      </c>
      <c r="BM21" s="34" t="s">
        <v>5</v>
      </c>
      <c r="BN21" s="32" t="s">
        <v>3</v>
      </c>
      <c r="BO21" s="33" t="s">
        <v>4</v>
      </c>
      <c r="BP21" s="34" t="s">
        <v>5</v>
      </c>
      <c r="BQ21" s="32" t="s">
        <v>3</v>
      </c>
      <c r="BR21" s="33" t="s">
        <v>4</v>
      </c>
      <c r="BS21" s="34" t="s">
        <v>5</v>
      </c>
      <c r="BT21" s="32" t="s">
        <v>3</v>
      </c>
      <c r="BU21" s="33" t="s">
        <v>4</v>
      </c>
      <c r="BV21" s="34" t="s">
        <v>5</v>
      </c>
      <c r="BW21" s="32" t="s">
        <v>3</v>
      </c>
      <c r="BX21" s="33" t="s">
        <v>4</v>
      </c>
      <c r="BY21" s="34" t="s">
        <v>5</v>
      </c>
      <c r="BZ21" s="32" t="s">
        <v>3</v>
      </c>
      <c r="CA21" s="33" t="s">
        <v>4</v>
      </c>
      <c r="CB21" s="34" t="s">
        <v>5</v>
      </c>
    </row>
    <row r="22" spans="1:80" ht="20.25" customHeight="1" thickBot="1">
      <c r="A22" s="352"/>
      <c r="B22" s="352"/>
      <c r="C22" s="298"/>
      <c r="D22" s="299"/>
      <c r="E22" s="299"/>
      <c r="F22" s="333"/>
      <c r="G22" s="71"/>
      <c r="H22" s="104"/>
      <c r="I22" s="106" t="s">
        <v>6</v>
      </c>
      <c r="J22" s="107" t="s">
        <v>7</v>
      </c>
      <c r="K22" s="108" t="s">
        <v>8</v>
      </c>
      <c r="L22" s="106" t="s">
        <v>6</v>
      </c>
      <c r="M22" s="107" t="s">
        <v>7</v>
      </c>
      <c r="N22" s="108" t="s">
        <v>8</v>
      </c>
      <c r="O22" s="106" t="s">
        <v>6</v>
      </c>
      <c r="P22" s="107" t="s">
        <v>7</v>
      </c>
      <c r="Q22" s="108" t="s">
        <v>8</v>
      </c>
      <c r="R22" s="106" t="s">
        <v>6</v>
      </c>
      <c r="S22" s="107" t="s">
        <v>7</v>
      </c>
      <c r="T22" s="108" t="s">
        <v>8</v>
      </c>
      <c r="U22" s="106" t="s">
        <v>6</v>
      </c>
      <c r="V22" s="107" t="s">
        <v>7</v>
      </c>
      <c r="W22" s="108" t="s">
        <v>8</v>
      </c>
      <c r="X22" s="106" t="s">
        <v>6</v>
      </c>
      <c r="Y22" s="107" t="s">
        <v>7</v>
      </c>
      <c r="Z22" s="108" t="s">
        <v>8</v>
      </c>
      <c r="AA22" s="106" t="s">
        <v>6</v>
      </c>
      <c r="AB22" s="107" t="s">
        <v>7</v>
      </c>
      <c r="AC22" s="108" t="s">
        <v>8</v>
      </c>
      <c r="AD22" s="106" t="s">
        <v>6</v>
      </c>
      <c r="AE22" s="107" t="s">
        <v>7</v>
      </c>
      <c r="AF22" s="108" t="s">
        <v>8</v>
      </c>
      <c r="AG22" s="106" t="s">
        <v>6</v>
      </c>
      <c r="AH22" s="107" t="s">
        <v>7</v>
      </c>
      <c r="AI22" s="108" t="s">
        <v>8</v>
      </c>
      <c r="AJ22" s="106" t="s">
        <v>6</v>
      </c>
      <c r="AK22" s="107" t="s">
        <v>7</v>
      </c>
      <c r="AL22" s="108" t="s">
        <v>8</v>
      </c>
      <c r="AM22" s="106" t="s">
        <v>6</v>
      </c>
      <c r="AN22" s="107" t="s">
        <v>7</v>
      </c>
      <c r="AO22" s="108" t="s">
        <v>8</v>
      </c>
      <c r="AP22" s="106" t="s">
        <v>6</v>
      </c>
      <c r="AQ22" s="107" t="s">
        <v>7</v>
      </c>
      <c r="AR22" s="108" t="s">
        <v>8</v>
      </c>
      <c r="AS22" s="106" t="s">
        <v>6</v>
      </c>
      <c r="AT22" s="107" t="s">
        <v>7</v>
      </c>
      <c r="AU22" s="108" t="s">
        <v>8</v>
      </c>
      <c r="AV22" s="106" t="s">
        <v>6</v>
      </c>
      <c r="AW22" s="107" t="s">
        <v>7</v>
      </c>
      <c r="AX22" s="108" t="s">
        <v>8</v>
      </c>
      <c r="AY22" s="106" t="s">
        <v>6</v>
      </c>
      <c r="AZ22" s="107" t="s">
        <v>7</v>
      </c>
      <c r="BA22" s="108" t="s">
        <v>8</v>
      </c>
      <c r="BB22" s="106" t="s">
        <v>6</v>
      </c>
      <c r="BC22" s="107" t="s">
        <v>7</v>
      </c>
      <c r="BD22" s="108" t="s">
        <v>8</v>
      </c>
      <c r="BE22" s="106" t="s">
        <v>6</v>
      </c>
      <c r="BF22" s="107" t="s">
        <v>7</v>
      </c>
      <c r="BG22" s="108" t="s">
        <v>8</v>
      </c>
      <c r="BH22" s="106" t="s">
        <v>6</v>
      </c>
      <c r="BI22" s="107" t="s">
        <v>7</v>
      </c>
      <c r="BJ22" s="108" t="s">
        <v>8</v>
      </c>
      <c r="BK22" s="106" t="s">
        <v>6</v>
      </c>
      <c r="BL22" s="107" t="s">
        <v>7</v>
      </c>
      <c r="BM22" s="108" t="s">
        <v>8</v>
      </c>
      <c r="BN22" s="106" t="s">
        <v>6</v>
      </c>
      <c r="BO22" s="107" t="s">
        <v>7</v>
      </c>
      <c r="BP22" s="108" t="s">
        <v>8</v>
      </c>
      <c r="BQ22" s="106" t="s">
        <v>6</v>
      </c>
      <c r="BR22" s="107" t="s">
        <v>7</v>
      </c>
      <c r="BS22" s="108" t="s">
        <v>8</v>
      </c>
      <c r="BT22" s="106" t="s">
        <v>6</v>
      </c>
      <c r="BU22" s="107" t="s">
        <v>7</v>
      </c>
      <c r="BV22" s="108" t="s">
        <v>8</v>
      </c>
      <c r="BW22" s="106" t="s">
        <v>6</v>
      </c>
      <c r="BX22" s="107" t="s">
        <v>7</v>
      </c>
      <c r="BY22" s="108" t="s">
        <v>8</v>
      </c>
      <c r="BZ22" s="106" t="s">
        <v>6</v>
      </c>
      <c r="CA22" s="107" t="s">
        <v>7</v>
      </c>
      <c r="CB22" s="108" t="s">
        <v>8</v>
      </c>
    </row>
    <row r="23" spans="1:81" ht="12" customHeight="1">
      <c r="A23" s="352"/>
      <c r="B23" s="358"/>
      <c r="C23" s="245" t="s">
        <v>202</v>
      </c>
      <c r="D23" s="147"/>
      <c r="E23" s="148" t="s">
        <v>21</v>
      </c>
      <c r="F23" s="96"/>
      <c r="G23" s="96"/>
      <c r="H23" s="99"/>
      <c r="I23" s="258">
        <f>J23*1000/I65*I66*1.732</f>
        <v>0</v>
      </c>
      <c r="J23" s="109">
        <v>0</v>
      </c>
      <c r="K23" s="65"/>
      <c r="L23" s="258">
        <f>M23*1000/L65*L66*1.732</f>
        <v>93.03314285714286</v>
      </c>
      <c r="M23" s="109">
        <v>0.36</v>
      </c>
      <c r="N23" s="99"/>
      <c r="O23" s="258">
        <f>P23*1000/O65*O66*1.732</f>
        <v>46.02171428571429</v>
      </c>
      <c r="P23" s="109">
        <v>0.18</v>
      </c>
      <c r="Q23" s="65"/>
      <c r="R23" s="258">
        <f>S23*1000/R65*R66*1.732</f>
        <v>45.526857142857146</v>
      </c>
      <c r="S23" s="109">
        <v>0.18</v>
      </c>
      <c r="T23" s="65"/>
      <c r="U23" s="258">
        <f>V23*1000/U65*U66*1.732</f>
        <v>46.51657142857143</v>
      </c>
      <c r="V23" s="109">
        <v>0.18</v>
      </c>
      <c r="W23" s="65"/>
      <c r="X23" s="258">
        <f>Y23*1000/X65*X66*1.732</f>
        <v>93.03314285714286</v>
      </c>
      <c r="Y23" s="109">
        <v>0.36</v>
      </c>
      <c r="Z23" s="99"/>
      <c r="AA23" s="258">
        <f>AB23*1000/AA65*AA66*1.732</f>
        <v>93.03314285714286</v>
      </c>
      <c r="AB23" s="109">
        <v>0.36</v>
      </c>
      <c r="AC23" s="65"/>
      <c r="AD23" s="258">
        <f>AE23*1000/AD65*AD66*1.732</f>
        <v>95.01257142857143</v>
      </c>
      <c r="AE23" s="109">
        <v>0.36</v>
      </c>
      <c r="AF23" s="65"/>
      <c r="AG23" s="258">
        <f>AH23*1000/AG65*AG66*1.732</f>
        <v>47.01142857142857</v>
      </c>
      <c r="AH23" s="109">
        <v>0.18</v>
      </c>
      <c r="AI23" s="65"/>
      <c r="AJ23" s="258">
        <f>AK23*1000/AJ65*AJ66*1.732</f>
        <v>95.01257142857143</v>
      </c>
      <c r="AK23" s="109">
        <v>0.36</v>
      </c>
      <c r="AL23" s="99"/>
      <c r="AM23" s="258">
        <f>AN23*1000/AM65*AM66*1.732</f>
        <v>94.02285714285713</v>
      </c>
      <c r="AN23" s="109">
        <v>0.36</v>
      </c>
      <c r="AO23" s="65"/>
      <c r="AP23" s="258">
        <f>AQ23*1000/AP65*AP66*1.732</f>
        <v>95.01257142857143</v>
      </c>
      <c r="AQ23" s="109">
        <v>0.36</v>
      </c>
      <c r="AR23" s="65"/>
      <c r="AS23" s="258">
        <f>AT23*1000/AS65*AS66*1.732</f>
        <v>47.50628571428572</v>
      </c>
      <c r="AT23" s="109">
        <v>0.18</v>
      </c>
      <c r="AU23" s="65"/>
      <c r="AV23" s="258">
        <f>AW23*1000/AV65*AV66*1.732</f>
        <v>95.01257142857143</v>
      </c>
      <c r="AW23" s="109">
        <v>0.36</v>
      </c>
      <c r="AX23" s="99"/>
      <c r="AY23" s="258">
        <f>AZ23*1000/AY65*AY66*1.732</f>
        <v>142.51885714285714</v>
      </c>
      <c r="AZ23" s="109">
        <v>0.54</v>
      </c>
      <c r="BA23" s="65"/>
      <c r="BB23" s="258">
        <f>BC23*1000/BB65*BB66*1.732</f>
        <v>47.01142857142857</v>
      </c>
      <c r="BC23" s="109">
        <v>0.18</v>
      </c>
      <c r="BD23" s="65"/>
      <c r="BE23" s="258">
        <f>BF23*1000/BE65*BE66*1.732</f>
        <v>92.04342857142858</v>
      </c>
      <c r="BF23" s="109">
        <v>0.36</v>
      </c>
      <c r="BG23" s="65"/>
      <c r="BH23" s="258">
        <f>BI23*1000/BH65*BH66*1.732</f>
        <v>94.02285714285713</v>
      </c>
      <c r="BI23" s="109">
        <v>0.36</v>
      </c>
      <c r="BJ23" s="99"/>
      <c r="BK23" s="258">
        <f>BL23*1000/BK65*BK66*1.732</f>
        <v>188.04571428571427</v>
      </c>
      <c r="BL23" s="109">
        <v>0.72</v>
      </c>
      <c r="BM23" s="65"/>
      <c r="BN23" s="258">
        <f>BO23*1000/BN65*BN66*1.732</f>
        <v>0</v>
      </c>
      <c r="BO23" s="109">
        <v>0</v>
      </c>
      <c r="BP23" s="65"/>
      <c r="BQ23" s="258">
        <f>BR23*1000/BQ65*BQ66*1.732</f>
        <v>47.01142857142857</v>
      </c>
      <c r="BR23" s="109">
        <v>0.18</v>
      </c>
      <c r="BS23" s="65"/>
      <c r="BT23" s="258">
        <f>BU23*1000/BT65*BT66*1.732</f>
        <v>46.51657142857143</v>
      </c>
      <c r="BU23" s="109">
        <v>0.18</v>
      </c>
      <c r="BV23" s="99"/>
      <c r="BW23" s="258">
        <f>BX23*1000/BW65*BW66*1.732</f>
        <v>92.04342857142858</v>
      </c>
      <c r="BX23" s="109">
        <v>0.36</v>
      </c>
      <c r="BY23" s="65"/>
      <c r="BZ23" s="283">
        <f>CA23*1000/BZ65*BZ66*1.732</f>
        <v>46.51657142857143</v>
      </c>
      <c r="CA23" s="109">
        <v>0.18</v>
      </c>
      <c r="CB23" s="65"/>
      <c r="CC23" s="281">
        <f>J23+M23+P23+S23+V23+Y23+AB23+AE23+AH23+AK23+AN23+AQ23+AT23+AW23+AZ23+BC23+BF23+BI23+BL23+BO23+BR23+BU23+BX23+CA23</f>
        <v>6.839999999999999</v>
      </c>
    </row>
    <row r="24" spans="1:81" ht="12" customHeight="1">
      <c r="A24" s="352"/>
      <c r="B24" s="358"/>
      <c r="C24" s="366" t="s">
        <v>203</v>
      </c>
      <c r="D24" s="367"/>
      <c r="E24" s="251" t="s">
        <v>209</v>
      </c>
      <c r="F24" s="96"/>
      <c r="G24" s="96"/>
      <c r="H24" s="99"/>
      <c r="I24" s="258">
        <f>J24*1000/I65*I66*1.732</f>
        <v>372.13257142857145</v>
      </c>
      <c r="J24" s="110">
        <v>1.44</v>
      </c>
      <c r="K24" s="97"/>
      <c r="L24" s="258">
        <f>M24*1000/L65*L66*1.732</f>
        <v>365.93036190476187</v>
      </c>
      <c r="M24" s="110">
        <v>1.416</v>
      </c>
      <c r="N24" s="99"/>
      <c r="O24" s="258">
        <f>P24*1000/O65*O66*1.732</f>
        <v>368.1737142857143</v>
      </c>
      <c r="P24" s="110">
        <v>1.44</v>
      </c>
      <c r="Q24" s="97"/>
      <c r="R24" s="258">
        <f>S24*1000/R65*R66*1.732</f>
        <v>276.19626666666665</v>
      </c>
      <c r="S24" s="110">
        <v>1.092</v>
      </c>
      <c r="T24" s="97"/>
      <c r="U24" s="258">
        <f>V24*1000/U65*U66*1.732</f>
        <v>384.5369904761905</v>
      </c>
      <c r="V24" s="110">
        <v>1.488</v>
      </c>
      <c r="W24" s="97"/>
      <c r="X24" s="258">
        <f>Y24*1000/X65*X66*1.732</f>
        <v>365.93036190476187</v>
      </c>
      <c r="Y24" s="110">
        <v>1.416</v>
      </c>
      <c r="Z24" s="99"/>
      <c r="AA24" s="258">
        <f>AB24*1000/AA65*AA66*1.732</f>
        <v>272.897219047619</v>
      </c>
      <c r="AB24" s="110">
        <v>1.056</v>
      </c>
      <c r="AC24" s="97"/>
      <c r="AD24" s="258">
        <f>AE24*1000/AD65*AD66*1.732</f>
        <v>361.0477714285714</v>
      </c>
      <c r="AE24" s="110">
        <v>1.368</v>
      </c>
      <c r="AF24" s="97"/>
      <c r="AG24" s="258">
        <f>AH24*1000/AG65*AG66*1.732</f>
        <v>275.800380952381</v>
      </c>
      <c r="AH24" s="110">
        <v>1.056</v>
      </c>
      <c r="AI24" s="97"/>
      <c r="AJ24" s="258">
        <f>AK24*1000/AJ65*AJ66*1.732</f>
        <v>364.21485714285717</v>
      </c>
      <c r="AK24" s="110">
        <v>1.38</v>
      </c>
      <c r="AL24" s="99"/>
      <c r="AM24" s="258">
        <f>AN24*1000/AM65*AM66*1.732</f>
        <v>366.6891428571429</v>
      </c>
      <c r="AN24" s="110">
        <v>1.404</v>
      </c>
      <c r="AO24" s="97"/>
      <c r="AP24" s="258">
        <f>AQ24*1000/AP65*AP66*1.732</f>
        <v>361.0477714285714</v>
      </c>
      <c r="AQ24" s="110">
        <v>1.368</v>
      </c>
      <c r="AR24" s="97"/>
      <c r="AS24" s="258">
        <f>AT24*1000/AS65*AS66*1.732</f>
        <v>357.88068571428573</v>
      </c>
      <c r="AT24" s="110">
        <v>1.356</v>
      </c>
      <c r="AU24" s="97"/>
      <c r="AV24" s="258">
        <f>AW24*1000/AV65*AV66*1.732</f>
        <v>364.21485714285717</v>
      </c>
      <c r="AW24" s="110">
        <v>1.38</v>
      </c>
      <c r="AX24" s="99"/>
      <c r="AY24" s="258">
        <f>AZ24*1000/AY65*AY66*1.732</f>
        <v>367.38194285714286</v>
      </c>
      <c r="AZ24" s="110">
        <v>1.392</v>
      </c>
      <c r="BA24" s="97"/>
      <c r="BB24" s="258">
        <f>BC24*1000/BB65*BB66*1.732</f>
        <v>369.8232380952381</v>
      </c>
      <c r="BC24" s="110">
        <v>1.416</v>
      </c>
      <c r="BD24" s="97"/>
      <c r="BE24" s="258">
        <f>BF24*1000/BE65*BE66*1.732</f>
        <v>362.0374857142857</v>
      </c>
      <c r="BF24" s="110">
        <v>1.416</v>
      </c>
      <c r="BG24" s="97"/>
      <c r="BH24" s="258">
        <f>BI24*1000/BH65*BH66*1.732</f>
        <v>376.09142857142854</v>
      </c>
      <c r="BI24" s="110">
        <v>1.44</v>
      </c>
      <c r="BJ24" s="99"/>
      <c r="BK24" s="258">
        <f>BL24*1000/BK65*BK66*1.732</f>
        <v>379.2255238095238</v>
      </c>
      <c r="BL24" s="110">
        <v>1.452</v>
      </c>
      <c r="BM24" s="97"/>
      <c r="BN24" s="258">
        <f>BO24*1000/BN65*BN66*1.732</f>
        <v>383.2173714285714</v>
      </c>
      <c r="BO24" s="110">
        <v>1.452</v>
      </c>
      <c r="BP24" s="97"/>
      <c r="BQ24" s="258">
        <f>BR24*1000/BQ65*BQ66*1.732</f>
        <v>285.20266666666663</v>
      </c>
      <c r="BR24" s="110">
        <v>1.092</v>
      </c>
      <c r="BS24" s="97"/>
      <c r="BT24" s="258">
        <f>BU24*1000/BT65*BT66*1.732</f>
        <v>362.8292571428571</v>
      </c>
      <c r="BU24" s="110">
        <v>1.404</v>
      </c>
      <c r="BV24" s="99"/>
      <c r="BW24" s="258">
        <f>BX24*1000/BW65*BW66*1.732</f>
        <v>346.6969142857143</v>
      </c>
      <c r="BX24" s="110">
        <v>1.356</v>
      </c>
      <c r="BY24" s="97"/>
      <c r="BZ24" s="258">
        <f>CA24*1000/BZ65*BZ66*1.732</f>
        <v>362.8292571428571</v>
      </c>
      <c r="CA24" s="110">
        <v>1.404</v>
      </c>
      <c r="CB24" s="97"/>
      <c r="CC24" s="281">
        <f aca="true" t="shared" si="6" ref="CC24:CC60">J24+M24+P24+S24+V24+Y24+AB24+AE24+AH24+AK24+AN24+AQ24+AT24+AW24+AZ24+BC24+BF24+BI24+BL24+BO24+BR24+BU24+BX24+CA24</f>
        <v>32.483999999999995</v>
      </c>
    </row>
    <row r="25" spans="1:81" ht="12" customHeight="1">
      <c r="A25" s="352"/>
      <c r="B25" s="358"/>
      <c r="C25" s="2" t="s">
        <v>42</v>
      </c>
      <c r="D25" s="3"/>
      <c r="E25" s="4" t="s">
        <v>43</v>
      </c>
      <c r="F25" s="249"/>
      <c r="G25" s="250"/>
      <c r="H25" s="99"/>
      <c r="I25" s="258">
        <f>J25*1000/I65*I66*1.732</f>
        <v>246.5378285714286</v>
      </c>
      <c r="J25" s="110">
        <v>0.954</v>
      </c>
      <c r="K25" s="53"/>
      <c r="L25" s="258">
        <f>M25*1000/L65*L66*1.732</f>
        <v>261.78492698412697</v>
      </c>
      <c r="M25" s="110">
        <v>1.013</v>
      </c>
      <c r="N25" s="19"/>
      <c r="O25" s="258">
        <f>P25*1000/O65*O66*1.732</f>
        <v>256.69889523809525</v>
      </c>
      <c r="P25" s="110">
        <v>1.004</v>
      </c>
      <c r="Q25" s="53"/>
      <c r="R25" s="258">
        <f>S25*1000/R65*R66*1.732</f>
        <v>248.12137142857145</v>
      </c>
      <c r="S25" s="110">
        <v>0.981</v>
      </c>
      <c r="T25" s="53"/>
      <c r="U25" s="258">
        <f>V25*1000/U65*U66*1.732</f>
        <v>258.1669714285714</v>
      </c>
      <c r="V25" s="110">
        <v>0.999</v>
      </c>
      <c r="W25" s="53"/>
      <c r="X25" s="258">
        <f>Y25*1000/X65*X66*1.732</f>
        <v>259.4590984126984</v>
      </c>
      <c r="Y25" s="110">
        <v>1.004</v>
      </c>
      <c r="Z25" s="19"/>
      <c r="AA25" s="258">
        <f>AB25*1000/AA65*AA66*1.732</f>
        <v>246.5378285714286</v>
      </c>
      <c r="AB25" s="110">
        <v>0.954</v>
      </c>
      <c r="AC25" s="53"/>
      <c r="AD25" s="258">
        <f>AE25*1000/AD65*AD66*1.732</f>
        <v>241.22636190476194</v>
      </c>
      <c r="AE25" s="110">
        <v>0.914</v>
      </c>
      <c r="AF25" s="53"/>
      <c r="AG25" s="258">
        <f>AH25*1000/AG65*AG66*1.732</f>
        <v>244.45942857142856</v>
      </c>
      <c r="AH25" s="110">
        <v>0.936</v>
      </c>
      <c r="AI25" s="53"/>
      <c r="AJ25" s="258">
        <f>AK25*1000/AJ65*AJ66*1.732</f>
        <v>281.6067047619047</v>
      </c>
      <c r="AK25" s="110">
        <v>1.067</v>
      </c>
      <c r="AL25" s="19"/>
      <c r="AM25" s="258">
        <f>AN25*1000/AM65*AM66*1.732</f>
        <v>279.718</v>
      </c>
      <c r="AN25" s="110">
        <v>1.071</v>
      </c>
      <c r="AO25" s="53"/>
      <c r="AP25" s="258">
        <f>AQ25*1000/AP65*AP66*1.732</f>
        <v>292.1636571428571</v>
      </c>
      <c r="AQ25" s="110">
        <v>1.107</v>
      </c>
      <c r="AR25" s="53"/>
      <c r="AS25" s="258">
        <f>AT25*1000/AS65*AS66*1.732</f>
        <v>262.60419047619047</v>
      </c>
      <c r="AT25" s="110">
        <v>0.995</v>
      </c>
      <c r="AU25" s="53"/>
      <c r="AV25" s="258">
        <f>AW25*1000/AV65*AV66*1.732</f>
        <v>282.6624</v>
      </c>
      <c r="AW25" s="110">
        <v>1.071</v>
      </c>
      <c r="AX25" s="19"/>
      <c r="AY25" s="258">
        <f>AZ25*1000/AY65*AY66*1.732</f>
        <v>283.9820190476191</v>
      </c>
      <c r="AZ25" s="110">
        <v>1.076</v>
      </c>
      <c r="BA25" s="53"/>
      <c r="BB25" s="258">
        <f>BC25*1000/BB65*BB66*1.732</f>
        <v>281.023873015873</v>
      </c>
      <c r="BC25" s="110">
        <v>1.076</v>
      </c>
      <c r="BD25" s="53"/>
      <c r="BE25" s="258">
        <f>BF25*1000/BE65*BE66*1.732</f>
        <v>254.39780952380957</v>
      </c>
      <c r="BF25" s="110">
        <v>0.995</v>
      </c>
      <c r="BG25" s="53"/>
      <c r="BH25" s="258">
        <f>BI25*1000/BH65*BH66*1.732</f>
        <v>263.264</v>
      </c>
      <c r="BI25" s="110">
        <v>1.008</v>
      </c>
      <c r="BJ25" s="19"/>
      <c r="BK25" s="258">
        <f>BL25*1000/BK65*BK66*1.732</f>
        <v>255.16758730158733</v>
      </c>
      <c r="BL25" s="110">
        <v>0.977</v>
      </c>
      <c r="BM25" s="53"/>
      <c r="BN25" s="258">
        <f>BO25*1000/BN65*BN66*1.732</f>
        <v>238.8510476190476</v>
      </c>
      <c r="BO25" s="110">
        <v>0.905</v>
      </c>
      <c r="BP25" s="53"/>
      <c r="BQ25" s="258">
        <f>BR25*1000/BQ65*BQ66*1.732</f>
        <v>246.81</v>
      </c>
      <c r="BR25" s="110">
        <v>0.945</v>
      </c>
      <c r="BS25" s="53"/>
      <c r="BT25" s="258">
        <f>BU25*1000/BT65*BT66*1.732</f>
        <v>275.7398984126984</v>
      </c>
      <c r="BU25" s="110">
        <v>1.067</v>
      </c>
      <c r="BV25" s="19"/>
      <c r="BW25" s="258">
        <f>BX25*1000/BW65*BW66*1.732</f>
        <v>270.50540952380953</v>
      </c>
      <c r="BX25" s="110">
        <v>1.058</v>
      </c>
      <c r="BY25" s="53"/>
      <c r="BZ25" s="258">
        <f>CA25*1000/BZ65*BZ66*1.732</f>
        <v>245.50412698412694</v>
      </c>
      <c r="CA25" s="110">
        <v>0.95</v>
      </c>
      <c r="CB25" s="53"/>
      <c r="CC25" s="281">
        <f t="shared" si="6"/>
        <v>24.127</v>
      </c>
    </row>
    <row r="26" spans="1:81" ht="12" customHeight="1">
      <c r="A26" s="352"/>
      <c r="B26" s="358"/>
      <c r="C26" s="2" t="s">
        <v>44</v>
      </c>
      <c r="D26" s="3"/>
      <c r="E26" s="4" t="s">
        <v>22</v>
      </c>
      <c r="F26" s="52"/>
      <c r="G26" s="96"/>
      <c r="H26" s="99"/>
      <c r="I26" s="258">
        <f>J26*1000/I65*I66*1.732</f>
        <v>725.6585142857142</v>
      </c>
      <c r="J26" s="110">
        <v>2.808</v>
      </c>
      <c r="K26" s="53"/>
      <c r="L26" s="258">
        <f>M26*1000/L65*L66*1.732</f>
        <v>732.636</v>
      </c>
      <c r="M26" s="110">
        <v>2.835</v>
      </c>
      <c r="N26" s="19"/>
      <c r="O26" s="258">
        <f>P26*1000/O65*O66*1.732</f>
        <v>720.2398285714287</v>
      </c>
      <c r="P26" s="110">
        <v>2.817</v>
      </c>
      <c r="Q26" s="53"/>
      <c r="R26" s="258">
        <f>S26*1000/R65*R66*1.732</f>
        <v>703.389942857143</v>
      </c>
      <c r="S26" s="110">
        <v>2.781</v>
      </c>
      <c r="T26" s="53"/>
      <c r="U26" s="258">
        <f>V26*1000/U65*U66*1.732</f>
        <v>711.7035428571428</v>
      </c>
      <c r="V26" s="110">
        <v>2.754</v>
      </c>
      <c r="W26" s="53"/>
      <c r="X26" s="258">
        <f>Y26*1000/X65*X66*1.732</f>
        <v>711.7035428571428</v>
      </c>
      <c r="Y26" s="110">
        <v>2.754</v>
      </c>
      <c r="Z26" s="19"/>
      <c r="AA26" s="258">
        <f>AB26*1000/AA65*AA66*1.732</f>
        <v>697.7485714285714</v>
      </c>
      <c r="AB26" s="110">
        <v>2.7</v>
      </c>
      <c r="AC26" s="53"/>
      <c r="AD26" s="258">
        <f>AE26*1000/AD65*AD66*1.732</f>
        <v>729.2214857142858</v>
      </c>
      <c r="AE26" s="110">
        <v>2.763</v>
      </c>
      <c r="AF26" s="53"/>
      <c r="AG26" s="258">
        <f>AH26*1000/AG65*AG66*1.732</f>
        <v>740.43</v>
      </c>
      <c r="AH26" s="110">
        <v>2.835</v>
      </c>
      <c r="AI26" s="53"/>
      <c r="AJ26" s="258">
        <f>AK26*1000/AJ65*AJ66*1.732</f>
        <v>786.2290285714287</v>
      </c>
      <c r="AK26" s="110">
        <v>2.979</v>
      </c>
      <c r="AL26" s="19"/>
      <c r="AM26" s="258">
        <f>AN26*1000/AM65*AM66*1.732</f>
        <v>759.2345714285714</v>
      </c>
      <c r="AN26" s="110">
        <v>2.907</v>
      </c>
      <c r="AO26" s="53"/>
      <c r="AP26" s="258">
        <f>AQ26*1000/AP65*AP66*1.732</f>
        <v>750.5993142857143</v>
      </c>
      <c r="AQ26" s="110">
        <v>2.844</v>
      </c>
      <c r="AR26" s="53"/>
      <c r="AS26" s="258">
        <f>AT26*1000/AS65*AS66*1.732</f>
        <v>757.7252571428571</v>
      </c>
      <c r="AT26" s="110">
        <v>2.871</v>
      </c>
      <c r="AU26" s="53"/>
      <c r="AV26" s="258">
        <f>AW26*1000/AV65*AV66*1.732</f>
        <v>762.4758857142857</v>
      </c>
      <c r="AW26" s="110">
        <v>2.889</v>
      </c>
      <c r="AX26" s="19"/>
      <c r="AY26" s="258">
        <f>AZ26*1000/AY65*AY66*1.732</f>
        <v>779.1030857142858</v>
      </c>
      <c r="AZ26" s="110">
        <v>2.952</v>
      </c>
      <c r="BA26" s="53"/>
      <c r="BB26" s="258">
        <f>BC26*1000/BB65*BB66*1.732</f>
        <v>747.4817142857142</v>
      </c>
      <c r="BC26" s="110">
        <v>2.862</v>
      </c>
      <c r="BD26" s="53"/>
      <c r="BE26" s="258">
        <f>BF26*1000/BE65*BE66*1.732</f>
        <v>738.6485142857144</v>
      </c>
      <c r="BF26" s="110">
        <v>2.889</v>
      </c>
      <c r="BG26" s="53"/>
      <c r="BH26" s="258">
        <f>BI26*1000/BH65*BH66*1.732</f>
        <v>752.1828571428571</v>
      </c>
      <c r="BI26" s="110">
        <v>2.88</v>
      </c>
      <c r="BJ26" s="19"/>
      <c r="BK26" s="258">
        <f>BL26*1000/BK65*BK66*1.732</f>
        <v>738.0794285714286</v>
      </c>
      <c r="BL26" s="110">
        <v>2.826</v>
      </c>
      <c r="BM26" s="53"/>
      <c r="BN26" s="258">
        <f>BO26*1000/BN65*BN66*1.732</f>
        <v>729.2214857142858</v>
      </c>
      <c r="BO26" s="110">
        <v>2.763</v>
      </c>
      <c r="BP26" s="53"/>
      <c r="BQ26" s="258">
        <f>BR26*1000/BQ65*BQ66*1.732</f>
        <v>728.6771428571428</v>
      </c>
      <c r="BR26" s="110">
        <v>2.79</v>
      </c>
      <c r="BS26" s="53"/>
      <c r="BT26" s="258">
        <f>BU26*1000/BT65*BT66*1.732</f>
        <v>723.3326857142856</v>
      </c>
      <c r="BU26" s="110">
        <v>2.799</v>
      </c>
      <c r="BV26" s="19"/>
      <c r="BW26" s="258">
        <f>BX26*1000/BW65*BW66*1.732</f>
        <v>724.842</v>
      </c>
      <c r="BX26" s="110">
        <v>2.835</v>
      </c>
      <c r="BY26" s="53"/>
      <c r="BZ26" s="258">
        <f>CA26*1000/BZ65*BZ66*1.732</f>
        <v>727.9843428571428</v>
      </c>
      <c r="CA26" s="110">
        <v>2.817</v>
      </c>
      <c r="CB26" s="53"/>
      <c r="CC26" s="281">
        <f t="shared" si="6"/>
        <v>67.95000000000002</v>
      </c>
    </row>
    <row r="27" spans="1:81" ht="12" customHeight="1">
      <c r="A27" s="352"/>
      <c r="B27" s="358"/>
      <c r="C27" s="2" t="s">
        <v>45</v>
      </c>
      <c r="D27" s="3"/>
      <c r="E27" s="4" t="s">
        <v>46</v>
      </c>
      <c r="F27" s="52"/>
      <c r="G27" s="96"/>
      <c r="H27" s="99"/>
      <c r="I27" s="258">
        <f>J27*1000/I65*I66*1.732</f>
        <v>393.32345396825394</v>
      </c>
      <c r="J27" s="110">
        <v>1.522</v>
      </c>
      <c r="K27" s="53"/>
      <c r="L27" s="258">
        <f>M27*1000/L65*L66*1.732</f>
        <v>446.5590857142857</v>
      </c>
      <c r="M27" s="110">
        <v>1.728</v>
      </c>
      <c r="N27" s="19"/>
      <c r="O27" s="258">
        <f>P27*1000/O65*O66*1.732</f>
        <v>439.2516952380953</v>
      </c>
      <c r="P27" s="110">
        <v>1.718</v>
      </c>
      <c r="Q27" s="53"/>
      <c r="R27" s="258">
        <f>S27*1000/R65*R66*1.732</f>
        <v>414.04147301587295</v>
      </c>
      <c r="S27" s="110">
        <v>1.637</v>
      </c>
      <c r="T27" s="53"/>
      <c r="U27" s="258">
        <f>V27*1000/U65*U66*1.732</f>
        <v>489.97455238095233</v>
      </c>
      <c r="V27" s="110">
        <v>1.896</v>
      </c>
      <c r="W27" s="53"/>
      <c r="X27" s="258">
        <f>Y27*1000/X65*X66*1.732</f>
        <v>447.85121269841267</v>
      </c>
      <c r="Y27" s="110">
        <v>1.733</v>
      </c>
      <c r="Z27" s="19"/>
      <c r="AA27" s="258">
        <f>AB27*1000/AA65*AA66*1.732</f>
        <v>473.95217777777776</v>
      </c>
      <c r="AB27" s="110">
        <v>1.834</v>
      </c>
      <c r="AC27" s="53"/>
      <c r="AD27" s="258">
        <f>AE27*1000/AD65*AD66*1.732</f>
        <v>328.05729523809526</v>
      </c>
      <c r="AE27" s="110">
        <v>1.243</v>
      </c>
      <c r="AF27" s="53"/>
      <c r="AG27" s="258">
        <f>AH27*1000/AG65*AG66*1.732</f>
        <v>324.64003174603175</v>
      </c>
      <c r="AH27" s="110">
        <v>1.243</v>
      </c>
      <c r="AI27" s="53"/>
      <c r="AJ27" s="258">
        <f>AK27*1000/AJ65*AJ66*1.732</f>
        <v>353.39398095238096</v>
      </c>
      <c r="AK27" s="110">
        <v>1.339</v>
      </c>
      <c r="AL27" s="19"/>
      <c r="AM27" s="258">
        <f>AN27*1000/AM65*AM66*1.732</f>
        <v>341.09403174603176</v>
      </c>
      <c r="AN27" s="110">
        <v>1.306</v>
      </c>
      <c r="AO27" s="53"/>
      <c r="AP27" s="258">
        <f>AQ27*1000/AP65*AP66*1.732</f>
        <v>390.07939047619044</v>
      </c>
      <c r="AQ27" s="110">
        <v>1.478</v>
      </c>
      <c r="AR27" s="53"/>
      <c r="AS27" s="258">
        <f>AT27*1000/AS65*AS66*1.732</f>
        <v>420.69455238095236</v>
      </c>
      <c r="AT27" s="110">
        <v>1.594</v>
      </c>
      <c r="AU27" s="53"/>
      <c r="AV27" s="258">
        <f>AW27*1000/AV65*AV66*1.732</f>
        <v>472.423619047619</v>
      </c>
      <c r="AW27" s="110">
        <v>1.79</v>
      </c>
      <c r="AX27" s="19"/>
      <c r="AY27" s="258">
        <f>AZ27*1000/AY65*AY66*1.732</f>
        <v>468.72868571428575</v>
      </c>
      <c r="AZ27" s="110">
        <v>1.776</v>
      </c>
      <c r="BA27" s="53"/>
      <c r="BB27" s="258">
        <f>BC27*1000/BB65*BB66*1.732</f>
        <v>440.07920634920634</v>
      </c>
      <c r="BC27" s="110">
        <v>1.685</v>
      </c>
      <c r="BD27" s="53"/>
      <c r="BE27" s="258">
        <f>BF27*1000/BE65*BE66*1.732</f>
        <v>457.66038095238105</v>
      </c>
      <c r="BF27" s="110">
        <v>1.79</v>
      </c>
      <c r="BG27" s="53"/>
      <c r="BH27" s="258">
        <f>BI27*1000/BH65*BH66*1.732</f>
        <v>445.0415238095238</v>
      </c>
      <c r="BI27" s="110">
        <v>1.704</v>
      </c>
      <c r="BJ27" s="19"/>
      <c r="BK27" s="258">
        <f>BL27*1000/BK65*BK66*1.732</f>
        <v>433.8110158730159</v>
      </c>
      <c r="BL27" s="110">
        <v>1.661</v>
      </c>
      <c r="BM27" s="53"/>
      <c r="BN27" s="258">
        <f>BO27*1000/BN65*BN66*1.732</f>
        <v>376.35535238095235</v>
      </c>
      <c r="BO27" s="110">
        <v>1.426</v>
      </c>
      <c r="BP27" s="53"/>
      <c r="BQ27" s="258">
        <f>BR27*1000/BQ65*BQ66*1.732</f>
        <v>298.2613968253968</v>
      </c>
      <c r="BR27" s="110">
        <v>1.142</v>
      </c>
      <c r="BS27" s="53"/>
      <c r="BT27" s="258">
        <f>BU27*1000/BT65*BT66*1.732</f>
        <v>455.34554920634923</v>
      </c>
      <c r="BU27" s="110">
        <v>1.762</v>
      </c>
      <c r="BV27" s="19"/>
      <c r="BW27" s="258">
        <f>BX27*1000/BW65*BW66*1.732</f>
        <v>503.1707428571429</v>
      </c>
      <c r="BX27" s="110">
        <v>1.968</v>
      </c>
      <c r="BY27" s="53"/>
      <c r="BZ27" s="258">
        <f>CA27*1000/BZ65*BZ66*1.732</f>
        <v>491.26667936507937</v>
      </c>
      <c r="CA27" s="110">
        <v>1.901</v>
      </c>
      <c r="CB27" s="53"/>
      <c r="CC27" s="281">
        <f t="shared" si="6"/>
        <v>38.87600000000001</v>
      </c>
    </row>
    <row r="28" spans="1:81" ht="12" customHeight="1">
      <c r="A28" s="352"/>
      <c r="B28" s="358"/>
      <c r="C28" s="2" t="s">
        <v>47</v>
      </c>
      <c r="D28" s="3"/>
      <c r="E28" s="4" t="s">
        <v>48</v>
      </c>
      <c r="F28" s="52"/>
      <c r="G28" s="52"/>
      <c r="H28" s="19"/>
      <c r="I28" s="258">
        <f>J28*1000/I65*I66*1.732</f>
        <v>408.57055238095234</v>
      </c>
      <c r="J28" s="110">
        <v>1.581</v>
      </c>
      <c r="K28" s="53"/>
      <c r="L28" s="258">
        <f>M28*1000/L65*L66*1.732</f>
        <v>350.9416888888889</v>
      </c>
      <c r="M28" s="110">
        <v>1.358</v>
      </c>
      <c r="N28" s="19"/>
      <c r="O28" s="258">
        <f>P28*1000/O65*O66*1.732</f>
        <v>239.3129142857143</v>
      </c>
      <c r="P28" s="110">
        <v>0.936</v>
      </c>
      <c r="Q28" s="53"/>
      <c r="R28" s="258">
        <f>S28*1000/R65*R66*1.732</f>
        <v>291.3718857142857</v>
      </c>
      <c r="S28" s="110">
        <v>1.152</v>
      </c>
      <c r="T28" s="53"/>
      <c r="U28" s="258">
        <f>V28*1000/U65*U66*1.732</f>
        <v>426.4019047619048</v>
      </c>
      <c r="V28" s="110">
        <v>1.65</v>
      </c>
      <c r="W28" s="53"/>
      <c r="X28" s="258">
        <f>Y28*1000/X65*X66*1.732</f>
        <v>318.89693968253965</v>
      </c>
      <c r="Y28" s="110">
        <v>1.234</v>
      </c>
      <c r="Z28" s="19"/>
      <c r="AA28" s="258">
        <f>AB28*1000/AA65*AA66*1.732</f>
        <v>297.7060571428571</v>
      </c>
      <c r="AB28" s="110">
        <v>1.152</v>
      </c>
      <c r="AC28" s="53"/>
      <c r="AD28" s="258">
        <f>AE28*1000/AD65*AD66*1.732</f>
        <v>380.05028571428574</v>
      </c>
      <c r="AE28" s="110">
        <v>1.44</v>
      </c>
      <c r="AF28" s="53"/>
      <c r="AG28" s="258">
        <f>AH28*1000/AG65*AG66*1.732</f>
        <v>357.2868571428571</v>
      </c>
      <c r="AH28" s="110">
        <v>1.368</v>
      </c>
      <c r="AI28" s="53"/>
      <c r="AJ28" s="258">
        <f>AK28*1000/AJ65*AJ66*1.732</f>
        <v>495.6489142857143</v>
      </c>
      <c r="AK28" s="110">
        <v>1.878</v>
      </c>
      <c r="AL28" s="19"/>
      <c r="AM28" s="258">
        <f>AN28*1000/AM65*AM66*1.732</f>
        <v>488.9188571428571</v>
      </c>
      <c r="AN28" s="110">
        <v>1.872</v>
      </c>
      <c r="AO28" s="53"/>
      <c r="AP28" s="258">
        <f>AQ28*1000/AP65*AP66*1.732</f>
        <v>493.8014476190476</v>
      </c>
      <c r="AQ28" s="110">
        <v>1.871</v>
      </c>
      <c r="AR28" s="53"/>
      <c r="AS28" s="258">
        <f>AT28*1000/AS65*AS66*1.732</f>
        <v>475.0628571428571</v>
      </c>
      <c r="AT28" s="110">
        <v>1.8</v>
      </c>
      <c r="AU28" s="53"/>
      <c r="AV28" s="258">
        <f>AW28*1000/AV65*AV66*1.732</f>
        <v>494.06537142857144</v>
      </c>
      <c r="AW28" s="110">
        <v>1.872</v>
      </c>
      <c r="AX28" s="19"/>
      <c r="AY28" s="258">
        <f>AZ28*1000/AY65*AY66*1.732</f>
        <v>456.0603428571428</v>
      </c>
      <c r="AZ28" s="110">
        <v>1.728</v>
      </c>
      <c r="BA28" s="53"/>
      <c r="BB28" s="258">
        <f>BC28*1000/BB65*BB66*1.732</f>
        <v>507.7234285714285</v>
      </c>
      <c r="BC28" s="110">
        <v>1.944</v>
      </c>
      <c r="BD28" s="53"/>
      <c r="BE28" s="258">
        <f>BF28*1000/BE65*BE66*1.732</f>
        <v>330.58931428571435</v>
      </c>
      <c r="BF28" s="110">
        <v>1.293</v>
      </c>
      <c r="BG28" s="53"/>
      <c r="BH28" s="258">
        <f>BI28*1000/BH65*BH66*1.732</f>
        <v>338.4822857142857</v>
      </c>
      <c r="BI28" s="110">
        <v>1.296</v>
      </c>
      <c r="BJ28" s="19"/>
      <c r="BK28" s="258">
        <f>BL28*1000/BK65*BK66*1.732</f>
        <v>357.2868571428571</v>
      </c>
      <c r="BL28" s="110">
        <v>1.368</v>
      </c>
      <c r="BM28" s="53"/>
      <c r="BN28" s="258">
        <f>BO28*1000/BN65*BN66*1.732</f>
        <v>414.8882285714285</v>
      </c>
      <c r="BO28" s="110">
        <v>1.572</v>
      </c>
      <c r="BP28" s="53"/>
      <c r="BQ28" s="258">
        <f>BR28*1000/BQ65*BQ66*1.732</f>
        <v>300.87314285714285</v>
      </c>
      <c r="BR28" s="110">
        <v>1.152</v>
      </c>
      <c r="BS28" s="53"/>
      <c r="BT28" s="258">
        <f>BU28*1000/BT65*BT66*1.732</f>
        <v>353.5259428571428</v>
      </c>
      <c r="BU28" s="110">
        <v>1.368</v>
      </c>
      <c r="BV28" s="19"/>
      <c r="BW28" s="258">
        <f>BX28*1000/BW65*BW66*1.732</f>
        <v>497.0345142857143</v>
      </c>
      <c r="BX28" s="110">
        <v>1.944</v>
      </c>
      <c r="BY28" s="53"/>
      <c r="BZ28" s="258">
        <f>CA28*1000/BZ65*BZ66*1.732</f>
        <v>539.5922285714286</v>
      </c>
      <c r="CA28" s="110">
        <v>2.088</v>
      </c>
      <c r="CB28" s="53"/>
      <c r="CC28" s="281">
        <f t="shared" si="6"/>
        <v>36.917</v>
      </c>
    </row>
    <row r="29" spans="1:81" ht="12" customHeight="1">
      <c r="A29" s="352"/>
      <c r="B29" s="358"/>
      <c r="C29" s="2" t="s">
        <v>49</v>
      </c>
      <c r="D29" s="3"/>
      <c r="E29" s="4" t="s">
        <v>23</v>
      </c>
      <c r="F29" s="52"/>
      <c r="G29" s="52"/>
      <c r="H29" s="19"/>
      <c r="I29" s="258">
        <f>J29*1000/I65*I66*1.732</f>
        <v>837.2982857142857</v>
      </c>
      <c r="J29" s="110">
        <v>3.24</v>
      </c>
      <c r="K29" s="53"/>
      <c r="L29" s="258">
        <f>M29*1000/L65*L66*1.732</f>
        <v>883.8148571428571</v>
      </c>
      <c r="M29" s="110">
        <v>3.42</v>
      </c>
      <c r="N29" s="19"/>
      <c r="O29" s="258">
        <f>P29*1000/O65*O66*1.732</f>
        <v>874.4125714285715</v>
      </c>
      <c r="P29" s="110">
        <v>3.42</v>
      </c>
      <c r="Q29" s="53"/>
      <c r="R29" s="258">
        <f>S29*1000/R65*R66*1.732</f>
        <v>842.2468571428572</v>
      </c>
      <c r="S29" s="110">
        <v>3.33</v>
      </c>
      <c r="T29" s="53"/>
      <c r="U29" s="258">
        <f>V29*1000/U65*U66*1.732</f>
        <v>837.2982857142857</v>
      </c>
      <c r="V29" s="110">
        <v>3.24</v>
      </c>
      <c r="W29" s="53"/>
      <c r="X29" s="258">
        <f>Y29*1000/X65*X66*1.732</f>
        <v>837.2982857142857</v>
      </c>
      <c r="Y29" s="110">
        <v>3.24</v>
      </c>
      <c r="Z29" s="19"/>
      <c r="AA29" s="258">
        <f>AB29*1000/AA65*AA66*1.732</f>
        <v>837.2982857142857</v>
      </c>
      <c r="AB29" s="110">
        <v>3.24</v>
      </c>
      <c r="AC29" s="53"/>
      <c r="AD29" s="258">
        <f>AE29*1000/AD65*AD66*1.732</f>
        <v>836.6384761904761</v>
      </c>
      <c r="AE29" s="110">
        <v>3.17</v>
      </c>
      <c r="AF29" s="53"/>
      <c r="AG29" s="258">
        <f>AH29*1000/AG65*AG66*1.732</f>
        <v>895.045365079365</v>
      </c>
      <c r="AH29" s="110">
        <v>3.427</v>
      </c>
      <c r="AI29" s="53"/>
      <c r="AJ29" s="258">
        <f>AK29*1000/AJ65*AJ66*1.732</f>
        <v>773.2967619047619</v>
      </c>
      <c r="AK29" s="110">
        <v>2.93</v>
      </c>
      <c r="AL29" s="19"/>
      <c r="AM29" s="258">
        <f>AN29*1000/AM65*AM66*1.732</f>
        <v>741.9970476190475</v>
      </c>
      <c r="AN29" s="110">
        <v>2.841</v>
      </c>
      <c r="AO29" s="53"/>
      <c r="AP29" s="258">
        <f>AQ29*1000/AP65*AP66*1.732</f>
        <v>855.1131428571429</v>
      </c>
      <c r="AQ29" s="110">
        <v>3.24</v>
      </c>
      <c r="AR29" s="53"/>
      <c r="AS29" s="258">
        <f>AT29*1000/AS65*AS66*1.732</f>
        <v>883.0890666666666</v>
      </c>
      <c r="AT29" s="110">
        <v>3.346</v>
      </c>
      <c r="AU29" s="53"/>
      <c r="AV29" s="258">
        <f>AW29*1000/AV65*AV66*1.732</f>
        <v>776.9916952380952</v>
      </c>
      <c r="AW29" s="110">
        <v>2.944</v>
      </c>
      <c r="AX29" s="19"/>
      <c r="AY29" s="258">
        <f>AZ29*1000/AY65*AY66*1.732</f>
        <v>632.0975238095239</v>
      </c>
      <c r="AZ29" s="110">
        <v>2.395</v>
      </c>
      <c r="BA29" s="53"/>
      <c r="BB29" s="258">
        <f>BC29*1000/BB65*BB66*1.732</f>
        <v>752.1828571428571</v>
      </c>
      <c r="BC29" s="110">
        <v>2.88</v>
      </c>
      <c r="BD29" s="53"/>
      <c r="BE29" s="258">
        <f>BF29*1000/BE65*BE66*1.732</f>
        <v>828.3908571428573</v>
      </c>
      <c r="BF29" s="110">
        <v>3.24</v>
      </c>
      <c r="BG29" s="53"/>
      <c r="BH29" s="258">
        <f>BI29*1000/BH65*BH66*1.732</f>
        <v>799.1942857142857</v>
      </c>
      <c r="BI29" s="110">
        <v>3.06</v>
      </c>
      <c r="BJ29" s="19"/>
      <c r="BK29" s="258">
        <f>BL29*1000/BK65*BK66*1.732</f>
        <v>705.1714285714285</v>
      </c>
      <c r="BL29" s="110">
        <v>2.7</v>
      </c>
      <c r="BM29" s="53"/>
      <c r="BN29" s="258">
        <f>BO29*1000/BN65*BN66*1.732</f>
        <v>807.6068571428572</v>
      </c>
      <c r="BO29" s="110">
        <v>3.06</v>
      </c>
      <c r="BP29" s="53"/>
      <c r="BQ29" s="258">
        <f>BR29*1000/BQ65*BQ66*1.732</f>
        <v>893.2171428571428</v>
      </c>
      <c r="BR29" s="110">
        <v>3.42</v>
      </c>
      <c r="BS29" s="53"/>
      <c r="BT29" s="258">
        <f>BU29*1000/BT65*BT66*1.732</f>
        <v>883.8148571428571</v>
      </c>
      <c r="BU29" s="110">
        <v>3.42</v>
      </c>
      <c r="BV29" s="19"/>
      <c r="BW29" s="258">
        <f>BX29*1000/BW65*BW66*1.732</f>
        <v>747.597180952381</v>
      </c>
      <c r="BX29" s="110">
        <v>2.924</v>
      </c>
      <c r="BY29" s="53"/>
      <c r="BZ29" s="258">
        <f>CA29*1000/BZ65*BZ66*1.732</f>
        <v>447.07593650793655</v>
      </c>
      <c r="CA29" s="110">
        <v>1.73</v>
      </c>
      <c r="CB29" s="53"/>
      <c r="CC29" s="281">
        <f t="shared" si="6"/>
        <v>73.85700000000003</v>
      </c>
    </row>
    <row r="30" spans="1:81" ht="12" customHeight="1">
      <c r="A30" s="352"/>
      <c r="B30" s="358"/>
      <c r="C30" s="2" t="s">
        <v>50</v>
      </c>
      <c r="D30" s="3"/>
      <c r="E30" s="4" t="s">
        <v>51</v>
      </c>
      <c r="F30" s="52"/>
      <c r="G30" s="52"/>
      <c r="H30" s="19"/>
      <c r="I30" s="258">
        <f>J30*1000/I65*I66*1.732</f>
        <v>12.404419047619047</v>
      </c>
      <c r="J30" s="110">
        <v>0.048</v>
      </c>
      <c r="K30" s="53"/>
      <c r="L30" s="258">
        <f>M30*1000/L65*L66*1.732</f>
        <v>111.63977142857142</v>
      </c>
      <c r="M30" s="110">
        <v>0.432</v>
      </c>
      <c r="N30" s="19"/>
      <c r="O30" s="258">
        <f>P30*1000/O65*O66*1.732</f>
        <v>85.9072</v>
      </c>
      <c r="P30" s="110">
        <v>0.336</v>
      </c>
      <c r="Q30" s="53"/>
      <c r="R30" s="258">
        <f>S30*1000/R65*R66*1.732</f>
        <v>48.56198095238096</v>
      </c>
      <c r="S30" s="110">
        <v>0.192</v>
      </c>
      <c r="T30" s="53"/>
      <c r="U30" s="258">
        <f>V30*1000/U65*U66*1.732</f>
        <v>99.23535238095238</v>
      </c>
      <c r="V30" s="110">
        <v>0.384</v>
      </c>
      <c r="W30" s="53"/>
      <c r="X30" s="258">
        <f>Y30*1000/X65*X66*1.732</f>
        <v>74.42651428571428</v>
      </c>
      <c r="Y30" s="110">
        <v>0.288</v>
      </c>
      <c r="Z30" s="19"/>
      <c r="AA30" s="258">
        <f>AB30*1000/AA65*AA66*1.732</f>
        <v>111.63977142857142</v>
      </c>
      <c r="AB30" s="110">
        <v>0.432</v>
      </c>
      <c r="AC30" s="53"/>
      <c r="AD30" s="258">
        <f>AE30*1000/AD65*AD66*1.732</f>
        <v>177.35680000000002</v>
      </c>
      <c r="AE30" s="110">
        <v>0.672</v>
      </c>
      <c r="AF30" s="53"/>
      <c r="AG30" s="258">
        <f>AH30*1000/AG65*AG66*1.732</f>
        <v>25.072761904761904</v>
      </c>
      <c r="AH30" s="110">
        <v>0.096</v>
      </c>
      <c r="AI30" s="53"/>
      <c r="AJ30" s="258">
        <f>AK30*1000/AJ65*AJ66*1.732</f>
        <v>101.34674285714286</v>
      </c>
      <c r="AK30" s="110">
        <v>0.384</v>
      </c>
      <c r="AL30" s="19"/>
      <c r="AM30" s="258">
        <f>AN30*1000/AM65*AM66*1.732</f>
        <v>150.43657142857143</v>
      </c>
      <c r="AN30" s="110">
        <v>0.576</v>
      </c>
      <c r="AO30" s="53"/>
      <c r="AP30" s="258">
        <f>AQ30*1000/AP65*AP66*1.732</f>
        <v>177.35680000000002</v>
      </c>
      <c r="AQ30" s="110">
        <v>0.672</v>
      </c>
      <c r="AR30" s="53"/>
      <c r="AS30" s="258">
        <f>AT30*1000/AS65*AS66*1.732</f>
        <v>152.0201142857143</v>
      </c>
      <c r="AT30" s="110">
        <v>0.576</v>
      </c>
      <c r="AU30" s="53"/>
      <c r="AV30" s="258">
        <f>AW30*1000/AV65*AV66*1.732</f>
        <v>88.67840000000001</v>
      </c>
      <c r="AW30" s="110">
        <v>0.336</v>
      </c>
      <c r="AX30" s="19"/>
      <c r="AY30" s="258">
        <f>AZ30*1000/AY65*AY66*1.732</f>
        <v>126.68342857142856</v>
      </c>
      <c r="AZ30" s="110">
        <v>0.48</v>
      </c>
      <c r="BA30" s="53"/>
      <c r="BB30" s="258">
        <f>BC30*1000/BB65*BB66*1.732</f>
        <v>102.64161904761905</v>
      </c>
      <c r="BC30" s="110">
        <v>0.393</v>
      </c>
      <c r="BD30" s="53"/>
      <c r="BE30" s="258">
        <f>BF30*1000/BE65*BE66*1.732</f>
        <v>99.45803809523811</v>
      </c>
      <c r="BF30" s="110">
        <v>0.389</v>
      </c>
      <c r="BG30" s="53"/>
      <c r="BH30" s="258">
        <f>BI30*1000/BH65*BH66*1.732</f>
        <v>162.97295238095236</v>
      </c>
      <c r="BI30" s="110">
        <v>0.624</v>
      </c>
      <c r="BJ30" s="19"/>
      <c r="BK30" s="258">
        <f>BL30*1000/BK65*BK66*1.732</f>
        <v>61.63720634920635</v>
      </c>
      <c r="BL30" s="110">
        <v>0.236</v>
      </c>
      <c r="BM30" s="53"/>
      <c r="BN30" s="258">
        <f>BO30*1000/BN65*BN66*1.732</f>
        <v>177.35680000000002</v>
      </c>
      <c r="BO30" s="110">
        <v>0.672</v>
      </c>
      <c r="BP30" s="53"/>
      <c r="BQ30" s="258">
        <f>BR30*1000/BQ65*BQ66*1.732</f>
        <v>104.20866666666666</v>
      </c>
      <c r="BR30" s="110">
        <v>0.399</v>
      </c>
      <c r="BS30" s="53"/>
      <c r="BT30" s="258">
        <f>BU30*1000/BT65*BT66*1.732</f>
        <v>117.84198095238095</v>
      </c>
      <c r="BU30" s="110">
        <v>0.456</v>
      </c>
      <c r="BV30" s="19"/>
      <c r="BW30" s="258">
        <f>BX30*1000/BW65*BW66*1.732</f>
        <v>61.36228571428572</v>
      </c>
      <c r="BX30" s="110">
        <v>0.24</v>
      </c>
      <c r="BY30" s="53"/>
      <c r="BZ30" s="258">
        <f>CA30*1000/BZ65*BZ66*1.732</f>
        <v>136.4486095238095</v>
      </c>
      <c r="CA30" s="110">
        <v>0.528</v>
      </c>
      <c r="CB30" s="53"/>
      <c r="CC30" s="281">
        <f t="shared" si="6"/>
        <v>9.841000000000001</v>
      </c>
    </row>
    <row r="31" spans="1:81" ht="12" customHeight="1">
      <c r="A31" s="352"/>
      <c r="B31" s="358"/>
      <c r="C31" s="2" t="s">
        <v>52</v>
      </c>
      <c r="D31" s="3"/>
      <c r="E31" s="4" t="s">
        <v>53</v>
      </c>
      <c r="F31" s="52"/>
      <c r="G31" s="52"/>
      <c r="H31" s="19"/>
      <c r="I31" s="258">
        <f>J31*1000/I65*I66*1.732</f>
        <v>589.2099047619048</v>
      </c>
      <c r="J31" s="110">
        <v>2.28</v>
      </c>
      <c r="K31" s="53"/>
      <c r="L31" s="258">
        <f>M31*1000/L65*L66*1.732</f>
        <v>589.2099047619048</v>
      </c>
      <c r="M31" s="110">
        <v>2.28</v>
      </c>
      <c r="N31" s="19"/>
      <c r="O31" s="258">
        <f>P31*1000/O65*O66*1.732</f>
        <v>489.61990476190476</v>
      </c>
      <c r="P31" s="110">
        <v>1.915</v>
      </c>
      <c r="Q31" s="53"/>
      <c r="R31" s="258">
        <f>S31*1000/R65*R66*1.732</f>
        <v>455.2685714285715</v>
      </c>
      <c r="S31" s="110">
        <v>1.8</v>
      </c>
      <c r="T31" s="53"/>
      <c r="U31" s="258">
        <f>V31*1000/U65*U66*1.732</f>
        <v>310.11047619047616</v>
      </c>
      <c r="V31" s="110">
        <v>1.2</v>
      </c>
      <c r="W31" s="53"/>
      <c r="X31" s="258">
        <f>Y31*1000/X65*X66*1.732</f>
        <v>465.1657142857143</v>
      </c>
      <c r="Y31" s="110">
        <v>1.8</v>
      </c>
      <c r="Z31" s="19"/>
      <c r="AA31" s="258">
        <f>AB31*1000/AA65*AA66*1.732</f>
        <v>463.0983111111111</v>
      </c>
      <c r="AB31" s="110">
        <v>1.792</v>
      </c>
      <c r="AC31" s="53"/>
      <c r="AD31" s="258">
        <f>AE31*1000/AD65*AD66*1.732</f>
        <v>506.73371428571426</v>
      </c>
      <c r="AE31" s="110">
        <v>1.92</v>
      </c>
      <c r="AF31" s="53"/>
      <c r="AG31" s="258">
        <f>AH31*1000/AG65*AG66*1.732</f>
        <v>877.5466666666667</v>
      </c>
      <c r="AH31" s="110">
        <v>3.36</v>
      </c>
      <c r="AI31" s="53"/>
      <c r="AJ31" s="258">
        <f>AK31*1000/AJ65*AJ66*1.732</f>
        <v>855.1131428571429</v>
      </c>
      <c r="AK31" s="110">
        <v>3.24</v>
      </c>
      <c r="AL31" s="19"/>
      <c r="AM31" s="258">
        <f>AN31*1000/AM65*AM66*1.732</f>
        <v>783.5238095238095</v>
      </c>
      <c r="AN31" s="110">
        <v>3</v>
      </c>
      <c r="AO31" s="53"/>
      <c r="AP31" s="258">
        <f>AQ31*1000/AP65*AP66*1.732</f>
        <v>617.5817142857143</v>
      </c>
      <c r="AQ31" s="110">
        <v>2.34</v>
      </c>
      <c r="AR31" s="53"/>
      <c r="AS31" s="258">
        <f>AT31*1000/AS65*AS66*1.732</f>
        <v>617.5817142857143</v>
      </c>
      <c r="AT31" s="110">
        <v>2.34</v>
      </c>
      <c r="AU31" s="53"/>
      <c r="AV31" s="258">
        <f>AW31*1000/AV65*AV66*1.732</f>
        <v>696.7588571428571</v>
      </c>
      <c r="AW31" s="110">
        <v>2.64</v>
      </c>
      <c r="AX31" s="19"/>
      <c r="AY31" s="258">
        <f>AZ31*1000/AY65*AY66*1.732</f>
        <v>728.4297142857143</v>
      </c>
      <c r="AZ31" s="110">
        <v>2.76</v>
      </c>
      <c r="BA31" s="53"/>
      <c r="BB31" s="258">
        <f>BC31*1000/BB65*BB66*1.732</f>
        <v>689.5009523809523</v>
      </c>
      <c r="BC31" s="110">
        <v>2.64</v>
      </c>
      <c r="BD31" s="53"/>
      <c r="BE31" s="258">
        <f>BF31*1000/BE65*BE66*1.732</f>
        <v>674.9851428571428</v>
      </c>
      <c r="BF31" s="110">
        <v>2.64</v>
      </c>
      <c r="BG31" s="53"/>
      <c r="BH31" s="258">
        <f>BI31*1000/BH65*BH66*1.732</f>
        <v>720.8419047619047</v>
      </c>
      <c r="BI31" s="110">
        <v>2.76</v>
      </c>
      <c r="BJ31" s="19"/>
      <c r="BK31" s="258">
        <f>BL31*1000/BK65*BK66*1.732</f>
        <v>846.2057142857143</v>
      </c>
      <c r="BL31" s="110">
        <v>3.24</v>
      </c>
      <c r="BM31" s="53"/>
      <c r="BN31" s="258">
        <f>BO31*1000/BN65*BN66*1.732</f>
        <v>791.7714285714286</v>
      </c>
      <c r="BO31" s="110">
        <v>3</v>
      </c>
      <c r="BP31" s="53"/>
      <c r="BQ31" s="258">
        <f>BR31*1000/BQ65*BQ66*1.732</f>
        <v>783.5238095238095</v>
      </c>
      <c r="BR31" s="110">
        <v>3</v>
      </c>
      <c r="BS31" s="53"/>
      <c r="BT31" s="258">
        <f>BU31*1000/BT65*BT66*1.732</f>
        <v>620.2209523809523</v>
      </c>
      <c r="BU31" s="110">
        <v>2.4</v>
      </c>
      <c r="BV31" s="19"/>
      <c r="BW31" s="258">
        <f>BX31*1000/BW65*BW66*1.732</f>
        <v>521.5794285714286</v>
      </c>
      <c r="BX31" s="110">
        <v>2.04</v>
      </c>
      <c r="BY31" s="53"/>
      <c r="BZ31" s="258">
        <f>CA31*1000/BZ65*BZ66*1.732</f>
        <v>682.2430476190475</v>
      </c>
      <c r="CA31" s="110">
        <v>2.64</v>
      </c>
      <c r="CB31" s="53"/>
      <c r="CC31" s="281">
        <f t="shared" si="6"/>
        <v>59.027</v>
      </c>
    </row>
    <row r="32" spans="1:81" ht="12" customHeight="1">
      <c r="A32" s="352"/>
      <c r="B32" s="358"/>
      <c r="C32" s="2" t="s">
        <v>54</v>
      </c>
      <c r="D32" s="3"/>
      <c r="E32" s="4" t="s">
        <v>55</v>
      </c>
      <c r="F32" s="52"/>
      <c r="G32" s="52"/>
      <c r="H32" s="19"/>
      <c r="I32" s="258">
        <f>J32*1000/I65*I66*1.732</f>
        <v>20.415606349206346</v>
      </c>
      <c r="J32" s="110">
        <v>0.079</v>
      </c>
      <c r="K32" s="53"/>
      <c r="L32" s="258">
        <f>M32*1000/L65*L66*1.732</f>
        <v>21.190882539682537</v>
      </c>
      <c r="M32" s="110">
        <v>0.082</v>
      </c>
      <c r="N32" s="19"/>
      <c r="O32" s="258">
        <f>P32*1000/O65*O66*1.732</f>
        <v>21.4768</v>
      </c>
      <c r="P32" s="110">
        <v>0.084</v>
      </c>
      <c r="Q32" s="53"/>
      <c r="R32" s="258">
        <f>S32*1000/R65*R66*1.732</f>
        <v>8.599517460317461</v>
      </c>
      <c r="S32" s="110">
        <v>0.034</v>
      </c>
      <c r="T32" s="53"/>
      <c r="U32" s="258">
        <f>V32*1000/U65*U66*1.732</f>
        <v>21.190882539682537</v>
      </c>
      <c r="V32" s="110">
        <v>0.082</v>
      </c>
      <c r="W32" s="53"/>
      <c r="X32" s="258">
        <f>Y32*1000/X65*X66*1.732</f>
        <v>13.696546031746031</v>
      </c>
      <c r="Y32" s="110">
        <v>0.053</v>
      </c>
      <c r="Z32" s="19"/>
      <c r="AA32" s="258">
        <f>AB32*1000/AA65*AA66*1.732</f>
        <v>11.887568253968253</v>
      </c>
      <c r="AB32" s="110">
        <v>0.046</v>
      </c>
      <c r="AC32" s="53"/>
      <c r="AD32" s="258">
        <f>AE32*1000/AD65*AD66*1.732</f>
        <v>36.685409523809525</v>
      </c>
      <c r="AE32" s="110">
        <v>0.139</v>
      </c>
      <c r="AF32" s="53"/>
      <c r="AG32" s="258">
        <f>AH32*1000/AG65*AG66*1.732</f>
        <v>37.08679365079365</v>
      </c>
      <c r="AH32" s="110">
        <v>0.142</v>
      </c>
      <c r="AI32" s="53"/>
      <c r="AJ32" s="258">
        <f>AK32*1000/AJ65*AJ66*1.732</f>
        <v>41.17211428571429</v>
      </c>
      <c r="AK32" s="110">
        <v>0.156</v>
      </c>
      <c r="AL32" s="19"/>
      <c r="AM32" s="258">
        <f>AN32*1000/AM65*AM66*1.732</f>
        <v>65.29365079365078</v>
      </c>
      <c r="AN32" s="110">
        <v>0.25</v>
      </c>
      <c r="AO32" s="53"/>
      <c r="AP32" s="258">
        <f>AQ32*1000/AP65*AP66*1.732</f>
        <v>34.310095238095236</v>
      </c>
      <c r="AQ32" s="110">
        <v>0.13</v>
      </c>
      <c r="AR32" s="53"/>
      <c r="AS32" s="258">
        <f>AT32*1000/AS65*AS66*1.732</f>
        <v>58.85500952380952</v>
      </c>
      <c r="AT32" s="110">
        <v>0.223</v>
      </c>
      <c r="AU32" s="53"/>
      <c r="AV32" s="258">
        <f>AW32*1000/AV65*AV66*1.732</f>
        <v>38.005028571428575</v>
      </c>
      <c r="AW32" s="110">
        <v>0.144</v>
      </c>
      <c r="AX32" s="19"/>
      <c r="AY32" s="258">
        <f>AZ32*1000/AY65*AY66*1.732</f>
        <v>36.94933333333333</v>
      </c>
      <c r="AZ32" s="110">
        <v>0.14</v>
      </c>
      <c r="BA32" s="53"/>
      <c r="BB32" s="258">
        <f>BC32*1000/BB65*BB66*1.732</f>
        <v>32.64682539682539</v>
      </c>
      <c r="BC32" s="110">
        <v>0.125</v>
      </c>
      <c r="BD32" s="53"/>
      <c r="BE32" s="258">
        <f>BF32*1000/BE65*BE66*1.732</f>
        <v>31.95952380952381</v>
      </c>
      <c r="BF32" s="110">
        <v>0.125</v>
      </c>
      <c r="BG32" s="53"/>
      <c r="BH32" s="258">
        <f>BI32*1000/BH65*BH66*1.732</f>
        <v>19.326920634920636</v>
      </c>
      <c r="BI32" s="110">
        <v>0.074</v>
      </c>
      <c r="BJ32" s="19"/>
      <c r="BK32" s="258">
        <f>BL32*1000/BK65*BK66*1.732</f>
        <v>19.326920634920636</v>
      </c>
      <c r="BL32" s="110">
        <v>0.074</v>
      </c>
      <c r="BM32" s="53"/>
      <c r="BN32" s="258">
        <f>BO32*1000/BN65*BN66*1.732</f>
        <v>36.94933333333333</v>
      </c>
      <c r="BO32" s="110">
        <v>0.14</v>
      </c>
      <c r="BP32" s="53"/>
      <c r="BQ32" s="258">
        <f>BR32*1000/BQ65*BQ66*1.732</f>
        <v>36.56444444444444</v>
      </c>
      <c r="BR32" s="110">
        <v>0.14</v>
      </c>
      <c r="BS32" s="53"/>
      <c r="BT32" s="258">
        <f>BU32*1000/BT65*BT66*1.732</f>
        <v>22.224584126984126</v>
      </c>
      <c r="BU32" s="110">
        <v>0.086</v>
      </c>
      <c r="BV32" s="19"/>
      <c r="BW32" s="258">
        <f>BX32*1000/BW65*BW66*1.732</f>
        <v>9.204342857142858</v>
      </c>
      <c r="BX32" s="110">
        <v>0.036</v>
      </c>
      <c r="BY32" s="53"/>
      <c r="BZ32" s="258">
        <f>CA32*1000/BZ65*BZ66*1.732</f>
        <v>9.303314285714285</v>
      </c>
      <c r="CA32" s="110">
        <v>0.036</v>
      </c>
      <c r="CB32" s="53"/>
      <c r="CC32" s="281">
        <f t="shared" si="6"/>
        <v>2.62</v>
      </c>
    </row>
    <row r="33" spans="1:81" ht="12" customHeight="1">
      <c r="A33" s="352"/>
      <c r="B33" s="358"/>
      <c r="C33" s="2" t="s">
        <v>56</v>
      </c>
      <c r="D33" s="3"/>
      <c r="E33" s="4" t="s">
        <v>57</v>
      </c>
      <c r="F33" s="52"/>
      <c r="G33" s="52"/>
      <c r="H33" s="19"/>
      <c r="I33" s="258">
        <f>J33*1000/I65*I66*1.732</f>
        <v>127.66214603174603</v>
      </c>
      <c r="J33" s="110">
        <v>0.494</v>
      </c>
      <c r="K33" s="53"/>
      <c r="L33" s="258">
        <f>M33*1000/L65*L66*1.732</f>
        <v>113.9656</v>
      </c>
      <c r="M33" s="110">
        <v>0.441</v>
      </c>
      <c r="N33" s="19"/>
      <c r="O33" s="258">
        <f>P33*1000/O65*O66*1.732</f>
        <v>105.59426666666667</v>
      </c>
      <c r="P33" s="110">
        <v>0.413</v>
      </c>
      <c r="Q33" s="53"/>
      <c r="R33" s="258">
        <f>S33*1000/R65*R66*1.732</f>
        <v>103.19420952380952</v>
      </c>
      <c r="S33" s="110">
        <v>0.408</v>
      </c>
      <c r="T33" s="53"/>
      <c r="U33" s="258">
        <f>V33*1000/U65*U66*1.732</f>
        <v>113.70717460317462</v>
      </c>
      <c r="V33" s="110">
        <v>0.44</v>
      </c>
      <c r="W33" s="53"/>
      <c r="X33" s="258">
        <f>Y33*1000/X65*X66*1.732</f>
        <v>128.6958476190476</v>
      </c>
      <c r="Y33" s="110">
        <v>0.498</v>
      </c>
      <c r="Z33" s="19"/>
      <c r="AA33" s="258">
        <f>AB33*1000/AA65*AA66*1.732</f>
        <v>148.59460317460315</v>
      </c>
      <c r="AB33" s="110">
        <v>0.575</v>
      </c>
      <c r="AC33" s="53"/>
      <c r="AD33" s="258">
        <f>AE33*1000/AD65*AD66*1.732</f>
        <v>173.66186666666667</v>
      </c>
      <c r="AE33" s="110">
        <v>0.658</v>
      </c>
      <c r="AF33" s="53"/>
      <c r="AG33" s="258">
        <f>AH33*1000/AG65*AG66*1.732</f>
        <v>196.9256507936508</v>
      </c>
      <c r="AH33" s="110">
        <v>0.754</v>
      </c>
      <c r="AI33" s="53"/>
      <c r="AJ33" s="258">
        <f>AK33*1000/AJ65*AJ66*1.732</f>
        <v>219.05676190476188</v>
      </c>
      <c r="AK33" s="110">
        <v>0.83</v>
      </c>
      <c r="AL33" s="19"/>
      <c r="AM33" s="258">
        <f>AN33*1000/AM65*AM66*1.732</f>
        <v>222.7819365079365</v>
      </c>
      <c r="AN33" s="110">
        <v>0.853</v>
      </c>
      <c r="AO33" s="53"/>
      <c r="AP33" s="258">
        <f>AQ33*1000/AP65*AP66*1.732</f>
        <v>218.26499047619046</v>
      </c>
      <c r="AQ33" s="110">
        <v>0.827</v>
      </c>
      <c r="AR33" s="53"/>
      <c r="AS33" s="258">
        <f>AT33*1000/AS65*AS66*1.732</f>
        <v>215.36182857142853</v>
      </c>
      <c r="AT33" s="110">
        <v>0.816</v>
      </c>
      <c r="AU33" s="53"/>
      <c r="AV33" s="258">
        <f>AW33*1000/AV65*AV66*1.732</f>
        <v>214.83398095238095</v>
      </c>
      <c r="AW33" s="110">
        <v>0.814</v>
      </c>
      <c r="AX33" s="19"/>
      <c r="AY33" s="258">
        <f>AZ33*1000/AY65*AY66*1.732</f>
        <v>206.38841904761904</v>
      </c>
      <c r="AZ33" s="110">
        <v>0.782</v>
      </c>
      <c r="BA33" s="53"/>
      <c r="BB33" s="258">
        <f>BC33*1000/BB65*BB66*1.732</f>
        <v>198.2315238095238</v>
      </c>
      <c r="BC33" s="110">
        <v>0.759</v>
      </c>
      <c r="BD33" s="53"/>
      <c r="BE33" s="258">
        <f>BF33*1000/BE65*BE66*1.732</f>
        <v>190.9901142857143</v>
      </c>
      <c r="BF33" s="110">
        <v>0.747</v>
      </c>
      <c r="BG33" s="53"/>
      <c r="BH33" s="258">
        <f>BI33*1000/BH65*BH66*1.732</f>
        <v>215.46904761904764</v>
      </c>
      <c r="BI33" s="110">
        <v>0.825</v>
      </c>
      <c r="BJ33" s="19"/>
      <c r="BK33" s="258">
        <f>BL33*1000/BK65*BK66*1.732</f>
        <v>235.84066666666664</v>
      </c>
      <c r="BL33" s="110">
        <v>0.903</v>
      </c>
      <c r="BM33" s="53"/>
      <c r="BN33" s="258">
        <f>BO33*1000/BN65*BN66*1.732</f>
        <v>230.1415619047619</v>
      </c>
      <c r="BO33" s="110">
        <v>0.872</v>
      </c>
      <c r="BP33" s="53"/>
      <c r="BQ33" s="258">
        <f>BR33*1000/BQ65*BQ66*1.732</f>
        <v>223.3042857142857</v>
      </c>
      <c r="BR33" s="110">
        <v>0.855</v>
      </c>
      <c r="BS33" s="53"/>
      <c r="BT33" s="258">
        <f>BU33*1000/BT65*BT66*1.732</f>
        <v>208.54929523809523</v>
      </c>
      <c r="BU33" s="110">
        <v>0.807</v>
      </c>
      <c r="BV33" s="19"/>
      <c r="BW33" s="258">
        <f>BX33*1000/BW65*BW66*1.732</f>
        <v>179.48468571428572</v>
      </c>
      <c r="BX33" s="110">
        <v>0.702</v>
      </c>
      <c r="BY33" s="53"/>
      <c r="BZ33" s="258">
        <f>CA33*1000/BZ65*BZ66*1.732</f>
        <v>152.47098412698415</v>
      </c>
      <c r="CA33" s="110">
        <v>0.59</v>
      </c>
      <c r="CB33" s="53"/>
      <c r="CC33" s="281">
        <f t="shared" si="6"/>
        <v>16.663</v>
      </c>
    </row>
    <row r="34" spans="1:81" ht="12" customHeight="1">
      <c r="A34" s="352"/>
      <c r="B34" s="358"/>
      <c r="C34" s="2" t="s">
        <v>58</v>
      </c>
      <c r="D34" s="3"/>
      <c r="E34" s="4" t="s">
        <v>59</v>
      </c>
      <c r="F34" s="52"/>
      <c r="G34" s="52"/>
      <c r="H34" s="19"/>
      <c r="I34" s="258">
        <f>J34*1000/I65*I66*1.732</f>
        <v>105.43756190476189</v>
      </c>
      <c r="J34" s="110">
        <v>0.408</v>
      </c>
      <c r="K34" s="53"/>
      <c r="L34" s="258">
        <f>M34*1000/L65*L66*1.732</f>
        <v>113.9656</v>
      </c>
      <c r="M34" s="110">
        <v>0.441</v>
      </c>
      <c r="N34" s="19"/>
      <c r="O34" s="258">
        <f>P34*1000/O65*O66*1.732</f>
        <v>105.59426666666667</v>
      </c>
      <c r="P34" s="110">
        <v>0.413</v>
      </c>
      <c r="Q34" s="53"/>
      <c r="R34" s="258">
        <f>S34*1000/R65*R66*1.732</f>
        <v>96.11225396825397</v>
      </c>
      <c r="S34" s="110">
        <v>0.38</v>
      </c>
      <c r="T34" s="53"/>
      <c r="U34" s="258">
        <f>V34*1000/U65*U66*1.732</f>
        <v>86.83093333333333</v>
      </c>
      <c r="V34" s="110">
        <v>0.336</v>
      </c>
      <c r="W34" s="53"/>
      <c r="X34" s="258">
        <f>Y34*1000/X65*X66*1.732</f>
        <v>110.08921904761904</v>
      </c>
      <c r="Y34" s="110">
        <v>0.426</v>
      </c>
      <c r="Z34" s="19"/>
      <c r="AA34" s="258">
        <f>AB34*1000/AA65*AA66*1.732</f>
        <v>97.94322539682538</v>
      </c>
      <c r="AB34" s="110">
        <v>0.379</v>
      </c>
      <c r="AC34" s="53"/>
      <c r="AD34" s="258">
        <f>AE34*1000/AD65*AD66*1.732</f>
        <v>104.51382857142856</v>
      </c>
      <c r="AE34" s="110">
        <v>0.396</v>
      </c>
      <c r="AF34" s="53"/>
      <c r="AG34" s="258">
        <f>AH34*1000/AG65*AG66*1.732</f>
        <v>112.82742857142857</v>
      </c>
      <c r="AH34" s="110">
        <v>0.432</v>
      </c>
      <c r="AI34" s="53"/>
      <c r="AJ34" s="258">
        <f>AK34*1000/AJ65*AJ66*1.732</f>
        <v>110.848</v>
      </c>
      <c r="AK34" s="110">
        <v>0.42</v>
      </c>
      <c r="AL34" s="19"/>
      <c r="AM34" s="258">
        <f>AN34*1000/AM65*AM66*1.732</f>
        <v>106.55923809523809</v>
      </c>
      <c r="AN34" s="110">
        <v>0.408</v>
      </c>
      <c r="AO34" s="53"/>
      <c r="AP34" s="258">
        <f>AQ34*1000/AP65*AP66*1.732</f>
        <v>106.88914285714286</v>
      </c>
      <c r="AQ34" s="110">
        <v>0.405</v>
      </c>
      <c r="AR34" s="53"/>
      <c r="AS34" s="258">
        <f>AT34*1000/AS65*AS66*1.732</f>
        <v>106.88914285714286</v>
      </c>
      <c r="AT34" s="110">
        <v>0.405</v>
      </c>
      <c r="AU34" s="53"/>
      <c r="AV34" s="258">
        <f>AW34*1000/AV65*AV66*1.732</f>
        <v>109.79230476190476</v>
      </c>
      <c r="AW34" s="110">
        <v>0.416</v>
      </c>
      <c r="AX34" s="19"/>
      <c r="AY34" s="258">
        <f>AZ34*1000/AY65*AY66*1.732</f>
        <v>101.08281904761904</v>
      </c>
      <c r="AZ34" s="110">
        <v>0.383</v>
      </c>
      <c r="BA34" s="53"/>
      <c r="BB34" s="258">
        <f>BC34*1000/BB65*BB66*1.732</f>
        <v>100.55222222222223</v>
      </c>
      <c r="BC34" s="110">
        <v>0.385</v>
      </c>
      <c r="BD34" s="53"/>
      <c r="BE34" s="258">
        <f>BF34*1000/BE65*BE66*1.732</f>
        <v>83.86179047619048</v>
      </c>
      <c r="BF34" s="110">
        <v>0.328</v>
      </c>
      <c r="BG34" s="53"/>
      <c r="BH34" s="258">
        <f>BI34*1000/BH65*BH66*1.732</f>
        <v>91.93346031746032</v>
      </c>
      <c r="BI34" s="110">
        <v>0.352</v>
      </c>
      <c r="BJ34" s="19"/>
      <c r="BK34" s="258">
        <f>BL34*1000/BK65*BK66*1.732</f>
        <v>86.44879365079365</v>
      </c>
      <c r="BL34" s="110">
        <v>0.331</v>
      </c>
      <c r="BM34" s="53"/>
      <c r="BN34" s="258">
        <f>BO34*1000/BN65*BN66*1.732</f>
        <v>117.71001904761904</v>
      </c>
      <c r="BO34" s="110">
        <v>0.446</v>
      </c>
      <c r="BP34" s="53"/>
      <c r="BQ34" s="258">
        <f>BR34*1000/BQ65*BQ66*1.732</f>
        <v>130.8484761904762</v>
      </c>
      <c r="BR34" s="110">
        <v>0.501</v>
      </c>
      <c r="BS34" s="53"/>
      <c r="BT34" s="258">
        <f>BU34*1000/BT65*BT66*1.732</f>
        <v>131.79695238095238</v>
      </c>
      <c r="BU34" s="110">
        <v>0.51</v>
      </c>
      <c r="BV34" s="19"/>
      <c r="BW34" s="258">
        <f>BX34*1000/BW65*BW66*1.732</f>
        <v>133.9743238095238</v>
      </c>
      <c r="BX34" s="110">
        <v>0.524</v>
      </c>
      <c r="BY34" s="53"/>
      <c r="BZ34" s="258">
        <f>CA34*1000/BZ65*BZ66*1.732</f>
        <v>136.19018412698412</v>
      </c>
      <c r="CA34" s="110">
        <v>0.527</v>
      </c>
      <c r="CB34" s="53"/>
      <c r="CC34" s="281">
        <f t="shared" si="6"/>
        <v>9.952</v>
      </c>
    </row>
    <row r="35" spans="1:81" ht="12" customHeight="1">
      <c r="A35" s="352"/>
      <c r="B35" s="358"/>
      <c r="C35" s="2" t="s">
        <v>110</v>
      </c>
      <c r="D35" s="3"/>
      <c r="E35" s="4" t="s">
        <v>60</v>
      </c>
      <c r="F35" s="52"/>
      <c r="G35" s="52"/>
      <c r="H35" s="19"/>
      <c r="I35" s="258">
        <f>J35*1000/I65*I66*1.732</f>
        <v>168.75178412698412</v>
      </c>
      <c r="J35" s="110">
        <v>0.653</v>
      </c>
      <c r="K35" s="53"/>
      <c r="L35" s="258">
        <f>M35*1000/L65*L66*1.732</f>
        <v>186.06628571428573</v>
      </c>
      <c r="M35" s="110">
        <v>0.72</v>
      </c>
      <c r="N35" s="19"/>
      <c r="O35" s="258">
        <f>P35*1000/O65*O66*1.732</f>
        <v>164.39979047619047</v>
      </c>
      <c r="P35" s="110">
        <v>0.643</v>
      </c>
      <c r="Q35" s="53"/>
      <c r="R35" s="258">
        <f>S35*1000/R65*R66*1.732</f>
        <v>155.29716825396827</v>
      </c>
      <c r="S35" s="110">
        <v>0.614</v>
      </c>
      <c r="T35" s="53"/>
      <c r="U35" s="258">
        <f>V35*1000/U65*U66*1.732</f>
        <v>164.35855238095237</v>
      </c>
      <c r="V35" s="110">
        <v>0.636</v>
      </c>
      <c r="W35" s="53"/>
      <c r="X35" s="258">
        <f>Y35*1000/X65*X66*1.732</f>
        <v>161.2574476190476</v>
      </c>
      <c r="Y35" s="110">
        <v>0.624</v>
      </c>
      <c r="Z35" s="19"/>
      <c r="AA35" s="258">
        <f>AB35*1000/AA65*AA66*1.732</f>
        <v>185.54943492063492</v>
      </c>
      <c r="AB35" s="110">
        <v>0.718</v>
      </c>
      <c r="AC35" s="53"/>
      <c r="AD35" s="258">
        <f>AE35*1000/AD65*AD66*1.732</f>
        <v>183.69097142857143</v>
      </c>
      <c r="AE35" s="110">
        <v>0.696</v>
      </c>
      <c r="AF35" s="53"/>
      <c r="AG35" s="258">
        <f>AH35*1000/AG65*AG66*1.732</f>
        <v>188.04571428571427</v>
      </c>
      <c r="AH35" s="110">
        <v>0.72</v>
      </c>
      <c r="AI35" s="53"/>
      <c r="AJ35" s="258">
        <f>AK35*1000/AJ65*AJ66*1.732</f>
        <v>179.7321142857143</v>
      </c>
      <c r="AK35" s="110">
        <v>0.681</v>
      </c>
      <c r="AL35" s="19"/>
      <c r="AM35" s="258">
        <f>AN35*1000/AM65*AM66*1.732</f>
        <v>179.9493015873016</v>
      </c>
      <c r="AN35" s="110">
        <v>0.689</v>
      </c>
      <c r="AO35" s="53"/>
      <c r="AP35" s="258">
        <f>AQ35*1000/AP65*AP66*1.732</f>
        <v>188.17767619047618</v>
      </c>
      <c r="AQ35" s="110">
        <v>0.713</v>
      </c>
      <c r="AR35" s="53"/>
      <c r="AS35" s="258">
        <f>AT35*1000/AS65*AS66*1.732</f>
        <v>164.68845714285715</v>
      </c>
      <c r="AT35" s="110">
        <v>0.624</v>
      </c>
      <c r="AU35" s="53"/>
      <c r="AV35" s="258">
        <f>AW35*1000/AV65*AV66*1.732</f>
        <v>158.3542857142857</v>
      </c>
      <c r="AW35" s="110">
        <v>0.6</v>
      </c>
      <c r="AX35" s="19"/>
      <c r="AY35" s="258">
        <f>AZ35*1000/AY65*AY66*1.732</f>
        <v>170.49478095238095</v>
      </c>
      <c r="AZ35" s="110">
        <v>0.646</v>
      </c>
      <c r="BA35" s="53"/>
      <c r="BB35" s="258">
        <f>BC35*1000/BB65*BB66*1.732</f>
        <v>171.06936507936507</v>
      </c>
      <c r="BC35" s="110">
        <v>0.655</v>
      </c>
      <c r="BD35" s="53"/>
      <c r="BE35" s="258">
        <f>BF35*1000/BE65*BE66*1.732</f>
        <v>175.39386666666667</v>
      </c>
      <c r="BF35" s="110">
        <v>0.686</v>
      </c>
      <c r="BG35" s="53"/>
      <c r="BH35" s="258">
        <f>BI35*1000/BH65*BH66*1.732</f>
        <v>178.64342857142856</v>
      </c>
      <c r="BI35" s="110">
        <v>0.684</v>
      </c>
      <c r="BJ35" s="19"/>
      <c r="BK35" s="258">
        <f>BL35*1000/BK65*BK66*1.732</f>
        <v>186.73984126984126</v>
      </c>
      <c r="BL35" s="110">
        <v>0.715</v>
      </c>
      <c r="BM35" s="53"/>
      <c r="BN35" s="258">
        <f>BO35*1000/BN65*BN66*1.732</f>
        <v>192.40045714285714</v>
      </c>
      <c r="BO35" s="110">
        <v>0.729</v>
      </c>
      <c r="BP35" s="53"/>
      <c r="BQ35" s="258">
        <f>BR35*1000/BQ65*BQ66*1.732</f>
        <v>200.05974603174602</v>
      </c>
      <c r="BR35" s="110">
        <v>0.766</v>
      </c>
      <c r="BS35" s="53"/>
      <c r="BT35" s="258">
        <f>BU35*1000/BT65*BT66*1.732</f>
        <v>198.98755555555556</v>
      </c>
      <c r="BU35" s="110">
        <v>0.77</v>
      </c>
      <c r="BV35" s="19"/>
      <c r="BW35" s="258">
        <f>BX35*1000/BW65*BW66*1.732</f>
        <v>217.8361142857143</v>
      </c>
      <c r="BX35" s="110">
        <v>0.852</v>
      </c>
      <c r="BY35" s="53"/>
      <c r="BZ35" s="258">
        <f>CA35*1000/BZ65*BZ66*1.732</f>
        <v>205.96504126984127</v>
      </c>
      <c r="CA35" s="110">
        <v>0.797</v>
      </c>
      <c r="CB35" s="53"/>
      <c r="CC35" s="281">
        <f t="shared" si="6"/>
        <v>16.630999999999997</v>
      </c>
    </row>
    <row r="36" spans="1:81" ht="12" customHeight="1">
      <c r="A36" s="352"/>
      <c r="B36" s="358"/>
      <c r="C36" s="2" t="s">
        <v>61</v>
      </c>
      <c r="D36" s="3"/>
      <c r="E36" s="4" t="s">
        <v>62</v>
      </c>
      <c r="F36" s="52"/>
      <c r="G36" s="52"/>
      <c r="H36" s="19"/>
      <c r="I36" s="258">
        <f>J36*1000/I65*I66*1.732</f>
        <v>17.314501587301585</v>
      </c>
      <c r="J36" s="110">
        <v>0.067</v>
      </c>
      <c r="K36" s="53"/>
      <c r="L36" s="258">
        <f>M36*1000/L65*L66*1.732</f>
        <v>17.314501587301585</v>
      </c>
      <c r="M36" s="110">
        <v>0.067</v>
      </c>
      <c r="N36" s="19"/>
      <c r="O36" s="258">
        <f>P36*1000/O65*O66*1.732</f>
        <v>17.130304761904764</v>
      </c>
      <c r="P36" s="110">
        <v>0.067</v>
      </c>
      <c r="Q36" s="53"/>
      <c r="R36" s="258">
        <f>S36*1000/R65*R66*1.732</f>
        <v>5.564393650793651</v>
      </c>
      <c r="S36" s="110">
        <v>0.022</v>
      </c>
      <c r="T36" s="53"/>
      <c r="U36" s="258">
        <f>V36*1000/U65*U66*1.732</f>
        <v>1.8089777777777778</v>
      </c>
      <c r="V36" s="110">
        <v>0.007</v>
      </c>
      <c r="W36" s="53"/>
      <c r="X36" s="258">
        <f>Y36*1000/X65*X66*1.732</f>
        <v>12.404419047619047</v>
      </c>
      <c r="Y36" s="110">
        <v>0.048</v>
      </c>
      <c r="Z36" s="19"/>
      <c r="AA36" s="258">
        <f>AB36*1000/AA65*AA66*1.732</f>
        <v>17.314501587301585</v>
      </c>
      <c r="AB36" s="110">
        <v>0.067</v>
      </c>
      <c r="AC36" s="53"/>
      <c r="AD36" s="258">
        <f>AE36*1000/AD65*AD66*1.732</f>
        <v>17.682895238095238</v>
      </c>
      <c r="AE36" s="110">
        <v>0.067</v>
      </c>
      <c r="AF36" s="53"/>
      <c r="AG36" s="258">
        <f>AH36*1000/AG65*AG66*1.732</f>
        <v>16.715174603174603</v>
      </c>
      <c r="AH36" s="110">
        <v>0.064</v>
      </c>
      <c r="AI36" s="53"/>
      <c r="AJ36" s="258">
        <f>AK36*1000/AJ65*AJ66*1.732</f>
        <v>17.682895238095238</v>
      </c>
      <c r="AK36" s="110">
        <v>0.067</v>
      </c>
      <c r="AL36" s="19"/>
      <c r="AM36" s="258">
        <f>AN36*1000/AM65*AM66*1.732</f>
        <v>17.498698412698413</v>
      </c>
      <c r="AN36" s="110">
        <v>0.067</v>
      </c>
      <c r="AO36" s="53"/>
      <c r="AP36" s="258">
        <f>AQ36*1000/AP65*AP66*1.732</f>
        <v>17.682895238095238</v>
      </c>
      <c r="AQ36" s="110">
        <v>0.067</v>
      </c>
      <c r="AR36" s="53"/>
      <c r="AS36" s="258">
        <f>AT36*1000/AS65*AS66*1.732</f>
        <v>17.682895238095238</v>
      </c>
      <c r="AT36" s="110">
        <v>0.067</v>
      </c>
      <c r="AU36" s="53"/>
      <c r="AV36" s="258">
        <f>AW36*1000/AV65*AV66*1.732</f>
        <v>17.418971428571428</v>
      </c>
      <c r="AW36" s="110">
        <v>0.066</v>
      </c>
      <c r="AX36" s="19"/>
      <c r="AY36" s="258">
        <f>AZ36*1000/AY65*AY66*1.732</f>
        <v>17.418971428571428</v>
      </c>
      <c r="AZ36" s="110">
        <v>0.066</v>
      </c>
      <c r="BA36" s="53"/>
      <c r="BB36" s="258">
        <f>BC36*1000/BB65*BB66*1.732</f>
        <v>3.6564444444444444</v>
      </c>
      <c r="BC36" s="110">
        <v>0.014</v>
      </c>
      <c r="BD36" s="53"/>
      <c r="BE36" s="258">
        <f>BF36*1000/BE65*BE66*1.732</f>
        <v>17.130304761904764</v>
      </c>
      <c r="BF36" s="110">
        <v>0.067</v>
      </c>
      <c r="BG36" s="53"/>
      <c r="BH36" s="258">
        <f>BI36*1000/BH65*BH66*1.732</f>
        <v>17.498698412698413</v>
      </c>
      <c r="BI36" s="110">
        <v>0.067</v>
      </c>
      <c r="BJ36" s="19"/>
      <c r="BK36" s="258">
        <f>BL36*1000/BK65*BK66*1.732</f>
        <v>6.790539682539683</v>
      </c>
      <c r="BL36" s="110">
        <v>0.026</v>
      </c>
      <c r="BM36" s="53"/>
      <c r="BN36" s="258">
        <f>BO36*1000/BN65*BN66*1.732</f>
        <v>20.586057142857143</v>
      </c>
      <c r="BO36" s="110">
        <v>0.078</v>
      </c>
      <c r="BP36" s="53"/>
      <c r="BQ36" s="258">
        <f>BR36*1000/BQ65*BQ66*1.732</f>
        <v>21.155142857142856</v>
      </c>
      <c r="BR36" s="110">
        <v>0.081</v>
      </c>
      <c r="BS36" s="53"/>
      <c r="BT36" s="258">
        <f>BU36*1000/BT65*BT66*1.732</f>
        <v>20.932457142857142</v>
      </c>
      <c r="BU36" s="110">
        <v>0.081</v>
      </c>
      <c r="BV36" s="19"/>
      <c r="BW36" s="258">
        <f>BX36*1000/BW65*BW66*1.732</f>
        <v>20.709771428571432</v>
      </c>
      <c r="BX36" s="110">
        <v>0.081</v>
      </c>
      <c r="BY36" s="53"/>
      <c r="BZ36" s="258">
        <f>CA36*1000/BZ65*BZ66*1.732</f>
        <v>20.932457142857142</v>
      </c>
      <c r="CA36" s="110">
        <v>0.081</v>
      </c>
      <c r="CB36" s="53"/>
      <c r="CC36" s="281">
        <f t="shared" si="6"/>
        <v>1.452</v>
      </c>
    </row>
    <row r="37" spans="1:81" ht="12" customHeight="1">
      <c r="A37" s="352"/>
      <c r="B37" s="358"/>
      <c r="C37" s="2" t="s">
        <v>63</v>
      </c>
      <c r="D37" s="3"/>
      <c r="E37" s="4" t="s">
        <v>64</v>
      </c>
      <c r="F37" s="52"/>
      <c r="G37" s="52"/>
      <c r="H37" s="19"/>
      <c r="I37" s="258">
        <f>J37*1000/I65*I66*1.732</f>
        <v>68.74115555555555</v>
      </c>
      <c r="J37" s="110">
        <v>0.266</v>
      </c>
      <c r="K37" s="53"/>
      <c r="L37" s="258">
        <f>M37*1000/L65*L66*1.732</f>
        <v>70.03328253968255</v>
      </c>
      <c r="M37" s="110">
        <v>0.271</v>
      </c>
      <c r="N37" s="19"/>
      <c r="O37" s="258">
        <f>P37*1000/O65*O66*1.732</f>
        <v>50.879561904761914</v>
      </c>
      <c r="P37" s="110">
        <v>0.199</v>
      </c>
      <c r="Q37" s="53"/>
      <c r="R37" s="258">
        <f>S37*1000/R65*R66*1.732</f>
        <v>49.57368888888889</v>
      </c>
      <c r="S37" s="110">
        <v>0.196</v>
      </c>
      <c r="T37" s="53"/>
      <c r="U37" s="258">
        <f>V37*1000/U65*U66*1.732</f>
        <v>50.134526984126985</v>
      </c>
      <c r="V37" s="110">
        <v>0.194</v>
      </c>
      <c r="W37" s="53"/>
      <c r="X37" s="258">
        <f>Y37*1000/X65*X66*1.732</f>
        <v>51.42665396825397</v>
      </c>
      <c r="Y37" s="110">
        <v>0.199</v>
      </c>
      <c r="Z37" s="19"/>
      <c r="AA37" s="258">
        <f>AB37*1000/AA65*AA66*1.732</f>
        <v>51.42665396825397</v>
      </c>
      <c r="AB37" s="110">
        <v>0.199</v>
      </c>
      <c r="AC37" s="53"/>
      <c r="AD37" s="258">
        <f>AE37*1000/AD65*AD66*1.732</f>
        <v>51.99299047619048</v>
      </c>
      <c r="AE37" s="110">
        <v>0.197</v>
      </c>
      <c r="AF37" s="53"/>
      <c r="AG37" s="258">
        <f>AH37*1000/AG65*AG66*1.732</f>
        <v>50.66787301587301</v>
      </c>
      <c r="AH37" s="110">
        <v>0.194</v>
      </c>
      <c r="AI37" s="53"/>
      <c r="AJ37" s="258">
        <f>AK37*1000/AJ65*AJ66*1.732</f>
        <v>50.67337142857143</v>
      </c>
      <c r="AK37" s="110">
        <v>0.192</v>
      </c>
      <c r="AL37" s="19"/>
      <c r="AM37" s="258">
        <f>AN37*1000/AM65*AM66*1.732</f>
        <v>50.14552380952381</v>
      </c>
      <c r="AN37" s="110">
        <v>0.192</v>
      </c>
      <c r="AO37" s="53"/>
      <c r="AP37" s="258">
        <f>AQ37*1000/AP65*AP66*1.732</f>
        <v>50.93729523809524</v>
      </c>
      <c r="AQ37" s="110">
        <v>0.193</v>
      </c>
      <c r="AR37" s="53"/>
      <c r="AS37" s="258">
        <f>AT37*1000/AS65*AS66*1.732</f>
        <v>64.13348571428571</v>
      </c>
      <c r="AT37" s="110">
        <v>0.243</v>
      </c>
      <c r="AU37" s="53"/>
      <c r="AV37" s="258">
        <f>AW37*1000/AV65*AV66*1.732</f>
        <v>50.40944761904762</v>
      </c>
      <c r="AW37" s="110">
        <v>0.191</v>
      </c>
      <c r="AX37" s="19"/>
      <c r="AY37" s="258">
        <f>AZ37*1000/AY65*AY66*1.732</f>
        <v>54.36830476190475</v>
      </c>
      <c r="AZ37" s="110">
        <v>0.206</v>
      </c>
      <c r="BA37" s="53"/>
      <c r="BB37" s="258">
        <f>BC37*1000/BB65*BB66*1.732</f>
        <v>60.853682539682545</v>
      </c>
      <c r="BC37" s="110">
        <v>0.233</v>
      </c>
      <c r="BD37" s="53"/>
      <c r="BE37" s="258">
        <f>BF37*1000/BE65*BE66*1.732</f>
        <v>59.57255238095239</v>
      </c>
      <c r="BF37" s="110">
        <v>0.233</v>
      </c>
      <c r="BG37" s="53"/>
      <c r="BH37" s="258">
        <f>BI37*1000/BH65*BH66*1.732</f>
        <v>80.96412698412699</v>
      </c>
      <c r="BI37" s="110">
        <v>0.31</v>
      </c>
      <c r="BJ37" s="19"/>
      <c r="BK37" s="258">
        <f>BL37*1000/BK65*BK66*1.732</f>
        <v>67.121873015873</v>
      </c>
      <c r="BL37" s="110">
        <v>0.257</v>
      </c>
      <c r="BM37" s="53"/>
      <c r="BN37" s="258">
        <f>BO37*1000/BN65*BN66*1.732</f>
        <v>75.21828571428571</v>
      </c>
      <c r="BO37" s="110">
        <v>0.285</v>
      </c>
      <c r="BP37" s="53"/>
      <c r="BQ37" s="258">
        <f>BR37*1000/BQ65*BQ66*1.732</f>
        <v>83.57587301587301</v>
      </c>
      <c r="BR37" s="110">
        <v>0.32</v>
      </c>
      <c r="BS37" s="53"/>
      <c r="BT37" s="258">
        <f>BU37*1000/BT65*BT66*1.732</f>
        <v>82.17927619047619</v>
      </c>
      <c r="BU37" s="110">
        <v>0.318</v>
      </c>
      <c r="BV37" s="19"/>
      <c r="BW37" s="258">
        <f>BX37*1000/BW65*BW66*1.732</f>
        <v>77.21420952380953</v>
      </c>
      <c r="BX37" s="110">
        <v>0.302</v>
      </c>
      <c r="BY37" s="53"/>
      <c r="BZ37" s="258">
        <f>CA37*1000/BZ65*BZ66*1.732</f>
        <v>80.11187301587302</v>
      </c>
      <c r="CA37" s="110">
        <v>0.31</v>
      </c>
      <c r="CB37" s="53"/>
      <c r="CC37" s="281">
        <f t="shared" si="6"/>
        <v>5.699999999999999</v>
      </c>
    </row>
    <row r="38" spans="1:81" ht="12" customHeight="1">
      <c r="A38" s="352"/>
      <c r="B38" s="358"/>
      <c r="C38" s="2" t="s">
        <v>24</v>
      </c>
      <c r="D38" s="3"/>
      <c r="E38" s="4" t="s">
        <v>65</v>
      </c>
      <c r="F38" s="52"/>
      <c r="G38" s="52"/>
      <c r="H38" s="19"/>
      <c r="I38" s="258">
        <f>J38*1000/I65*I66*1.732</f>
        <v>0</v>
      </c>
      <c r="J38" s="110">
        <v>0</v>
      </c>
      <c r="K38" s="53"/>
      <c r="L38" s="258">
        <f>M38*1000/L65*L66*1.732</f>
        <v>0</v>
      </c>
      <c r="M38" s="110">
        <v>0</v>
      </c>
      <c r="N38" s="19"/>
      <c r="O38" s="258">
        <f>P38*1000/O65*O66*1.732</f>
        <v>0</v>
      </c>
      <c r="P38" s="110">
        <v>0</v>
      </c>
      <c r="Q38" s="53"/>
      <c r="R38" s="258">
        <f>S38*1000/R65*R66*1.732</f>
        <v>0</v>
      </c>
      <c r="S38" s="110">
        <v>0</v>
      </c>
      <c r="T38" s="53"/>
      <c r="U38" s="258">
        <f>V38*1000/U65*U66*1.732</f>
        <v>0</v>
      </c>
      <c r="V38" s="110">
        <v>0</v>
      </c>
      <c r="W38" s="53"/>
      <c r="X38" s="258">
        <f>Y38*1000/X65*X66*1.732</f>
        <v>0</v>
      </c>
      <c r="Y38" s="110">
        <v>0</v>
      </c>
      <c r="Z38" s="19"/>
      <c r="AA38" s="258">
        <f>AB38*1000/AA65*AA66*1.732</f>
        <v>0</v>
      </c>
      <c r="AB38" s="110">
        <v>0</v>
      </c>
      <c r="AC38" s="53"/>
      <c r="AD38" s="258">
        <f>AE38*1000/AD65*AD66*1.732</f>
        <v>0</v>
      </c>
      <c r="AE38" s="110">
        <v>0</v>
      </c>
      <c r="AF38" s="53"/>
      <c r="AG38" s="258">
        <f>AH38*1000/AG65*AG66*1.732</f>
        <v>0</v>
      </c>
      <c r="AH38" s="110">
        <v>0</v>
      </c>
      <c r="AI38" s="53"/>
      <c r="AJ38" s="258">
        <f>AK38*1000/AJ65*AJ66*1.732</f>
        <v>0</v>
      </c>
      <c r="AK38" s="110">
        <v>0</v>
      </c>
      <c r="AL38" s="19"/>
      <c r="AM38" s="258">
        <f>AN38*1000/AM65*AM66*1.732</f>
        <v>0</v>
      </c>
      <c r="AN38" s="110">
        <v>0</v>
      </c>
      <c r="AO38" s="53"/>
      <c r="AP38" s="258">
        <f>AQ38*1000/AP65*AP66*1.732</f>
        <v>0</v>
      </c>
      <c r="AQ38" s="110">
        <v>0</v>
      </c>
      <c r="AR38" s="53"/>
      <c r="AS38" s="258">
        <f>AT38*1000/AS65*AS66*1.732</f>
        <v>0.2639238095238095</v>
      </c>
      <c r="AT38" s="110">
        <v>0.001</v>
      </c>
      <c r="AU38" s="53"/>
      <c r="AV38" s="258">
        <f>AW38*1000/AV65*AV66*1.732</f>
        <v>0</v>
      </c>
      <c r="AW38" s="110">
        <v>0</v>
      </c>
      <c r="AX38" s="19"/>
      <c r="AY38" s="258">
        <f>AZ38*1000/AY65*AY66*1.732</f>
        <v>0.2639238095238095</v>
      </c>
      <c r="AZ38" s="110">
        <v>0.001</v>
      </c>
      <c r="BA38" s="53"/>
      <c r="BB38" s="258">
        <f>BC38*1000/BB65*BB66*1.732</f>
        <v>0.26117460317460317</v>
      </c>
      <c r="BC38" s="110">
        <v>0.001</v>
      </c>
      <c r="BD38" s="53"/>
      <c r="BE38" s="258">
        <f>BF38*1000/BE65*BE66*1.732</f>
        <v>0</v>
      </c>
      <c r="BF38" s="110">
        <v>0</v>
      </c>
      <c r="BG38" s="53"/>
      <c r="BH38" s="258">
        <f>BI38*1000/BH65*BH66*1.732</f>
        <v>0</v>
      </c>
      <c r="BI38" s="110">
        <v>0</v>
      </c>
      <c r="BJ38" s="19"/>
      <c r="BK38" s="258">
        <f>BL38*1000/BK65*BK66*1.732</f>
        <v>0</v>
      </c>
      <c r="BL38" s="110">
        <v>0</v>
      </c>
      <c r="BM38" s="53"/>
      <c r="BN38" s="258">
        <f>BO38*1000/BN65*BN66*1.732</f>
        <v>0</v>
      </c>
      <c r="BO38" s="110">
        <v>0</v>
      </c>
      <c r="BP38" s="53"/>
      <c r="BQ38" s="258">
        <f>BR38*1000/BQ65*BQ66*1.732</f>
        <v>0</v>
      </c>
      <c r="BR38" s="110">
        <v>0</v>
      </c>
      <c r="BS38" s="53"/>
      <c r="BT38" s="258">
        <f>BU38*1000/BT65*BT66*1.732</f>
        <v>0</v>
      </c>
      <c r="BU38" s="110">
        <v>0</v>
      </c>
      <c r="BV38" s="19"/>
      <c r="BW38" s="258">
        <f>BX38*1000/BW65*BW66*1.732</f>
        <v>0</v>
      </c>
      <c r="BX38" s="110">
        <v>0</v>
      </c>
      <c r="BY38" s="53"/>
      <c r="BZ38" s="258">
        <f>CA38*1000/BZ65*BZ66*1.732</f>
        <v>0</v>
      </c>
      <c r="CA38" s="110">
        <v>0</v>
      </c>
      <c r="CB38" s="53"/>
      <c r="CC38" s="281">
        <f t="shared" si="6"/>
        <v>0.003</v>
      </c>
    </row>
    <row r="39" spans="1:81" ht="12" customHeight="1">
      <c r="A39" s="352"/>
      <c r="B39" s="358"/>
      <c r="C39" s="2" t="s">
        <v>105</v>
      </c>
      <c r="D39" s="3"/>
      <c r="E39" s="4" t="s">
        <v>106</v>
      </c>
      <c r="F39" s="52"/>
      <c r="G39" s="52"/>
      <c r="H39" s="19"/>
      <c r="I39" s="258">
        <f>J39*1000/I65*I66*1.732</f>
        <v>307.00937142857146</v>
      </c>
      <c r="J39" s="110">
        <v>1.188</v>
      </c>
      <c r="K39" s="53"/>
      <c r="L39" s="258">
        <f>M39*1000/L65*L66*1.732</f>
        <v>52.20193015873016</v>
      </c>
      <c r="M39" s="110">
        <v>0.202</v>
      </c>
      <c r="N39" s="19"/>
      <c r="O39" s="258">
        <f>P39*1000/O65*O66*1.732</f>
        <v>310.39089523809525</v>
      </c>
      <c r="P39" s="110">
        <v>1.214</v>
      </c>
      <c r="Q39" s="53"/>
      <c r="R39" s="258">
        <f>S39*1000/R65*R66*1.732</f>
        <v>306.04165079365083</v>
      </c>
      <c r="S39" s="110">
        <v>1.21</v>
      </c>
      <c r="T39" s="53"/>
      <c r="U39" s="258">
        <f>V39*1000/U65*U66*1.732</f>
        <v>313.2115809523809</v>
      </c>
      <c r="V39" s="110">
        <v>1.212</v>
      </c>
      <c r="W39" s="53"/>
      <c r="X39" s="258">
        <f>Y39*1000/X65*X66*1.732</f>
        <v>311.91945396825395</v>
      </c>
      <c r="Y39" s="110">
        <v>1.207</v>
      </c>
      <c r="Z39" s="19"/>
      <c r="AA39" s="258">
        <f>AB39*1000/AA65*AA66*1.732</f>
        <v>313.2115809523809</v>
      </c>
      <c r="AB39" s="110">
        <v>1.212</v>
      </c>
      <c r="AC39" s="53"/>
      <c r="AD39" s="258">
        <f>AE39*1000/AD65*AD66*1.732</f>
        <v>318.0281904761905</v>
      </c>
      <c r="AE39" s="110">
        <v>1.205</v>
      </c>
      <c r="AF39" s="53"/>
      <c r="AG39" s="258">
        <f>AH39*1000/AG65*AG66*1.732</f>
        <v>320.9835873015873</v>
      </c>
      <c r="AH39" s="110">
        <v>1.229</v>
      </c>
      <c r="AI39" s="53"/>
      <c r="AJ39" s="258">
        <f>AK39*1000/AJ65*AJ66*1.732</f>
        <v>324.8902095238095</v>
      </c>
      <c r="AK39" s="110">
        <v>1.231</v>
      </c>
      <c r="AL39" s="19"/>
      <c r="AM39" s="258">
        <f>AN39*1000/AM65*AM66*1.732</f>
        <v>318.37184126984124</v>
      </c>
      <c r="AN39" s="110">
        <v>1.219</v>
      </c>
      <c r="AO39" s="53"/>
      <c r="AP39" s="258">
        <f>AQ39*1000/AP65*AP66*1.732</f>
        <v>321.72312380952377</v>
      </c>
      <c r="AQ39" s="110">
        <v>1.219</v>
      </c>
      <c r="AR39" s="53"/>
      <c r="AS39" s="258">
        <f>AT39*1000/AS65*AS66*1.732</f>
        <v>332.544</v>
      </c>
      <c r="AT39" s="110">
        <v>1.26</v>
      </c>
      <c r="AU39" s="53"/>
      <c r="AV39" s="258">
        <f>AW39*1000/AV65*AV66*1.732</f>
        <v>281.87062857142854</v>
      </c>
      <c r="AW39" s="110">
        <v>1.068</v>
      </c>
      <c r="AX39" s="19"/>
      <c r="AY39" s="258">
        <f>AZ39*1000/AY65*AY66*1.732</f>
        <v>218.5289142857143</v>
      </c>
      <c r="AZ39" s="110">
        <v>0.828</v>
      </c>
      <c r="BA39" s="53"/>
      <c r="BB39" s="258">
        <f>BC39*1000/BB65*BB66*1.732</f>
        <v>213.6408253968254</v>
      </c>
      <c r="BC39" s="110">
        <v>0.818</v>
      </c>
      <c r="BD39" s="53"/>
      <c r="BE39" s="258">
        <f>BF39*1000/BE65*BE66*1.732</f>
        <v>247.2388761904762</v>
      </c>
      <c r="BF39" s="110">
        <v>0.967</v>
      </c>
      <c r="BG39" s="53"/>
      <c r="BH39" s="258">
        <f>BI39*1000/BH65*BH66*1.732</f>
        <v>322.2894603174603</v>
      </c>
      <c r="BI39" s="110">
        <v>1.234</v>
      </c>
      <c r="BJ39" s="19"/>
      <c r="BK39" s="258">
        <f>BL39*1000/BK65*BK66*1.732</f>
        <v>322.2894603174603</v>
      </c>
      <c r="BL39" s="110">
        <v>1.234</v>
      </c>
      <c r="BM39" s="53"/>
      <c r="BN39" s="258">
        <f>BO39*1000/BN65*BN66*1.732</f>
        <v>328.05729523809526</v>
      </c>
      <c r="BO39" s="110">
        <v>1.243</v>
      </c>
      <c r="BP39" s="53"/>
      <c r="BQ39" s="258">
        <f>BR39*1000/BQ65*BQ66*1.732</f>
        <v>324.1176825396825</v>
      </c>
      <c r="BR39" s="110">
        <v>1.241</v>
      </c>
      <c r="BS39" s="53"/>
      <c r="BT39" s="258">
        <f>BU39*1000/BT65*BT66*1.732</f>
        <v>316.8295365079365</v>
      </c>
      <c r="BU39" s="110">
        <v>1.226</v>
      </c>
      <c r="BV39" s="19"/>
      <c r="BW39" s="258">
        <f>BX39*1000/BW65*BW66*1.732</f>
        <v>314.22603809523815</v>
      </c>
      <c r="BX39" s="110">
        <v>1.229</v>
      </c>
      <c r="BY39" s="53"/>
      <c r="BZ39" s="258">
        <f>CA39*1000/BZ65*BZ66*1.732</f>
        <v>319.4137904761905</v>
      </c>
      <c r="CA39" s="110">
        <v>1.236</v>
      </c>
      <c r="CB39" s="53"/>
      <c r="CC39" s="281">
        <f t="shared" si="6"/>
        <v>27.131999999999998</v>
      </c>
    </row>
    <row r="40" spans="1:81" ht="12" customHeight="1">
      <c r="A40" s="352"/>
      <c r="B40" s="358"/>
      <c r="C40" s="364" t="s">
        <v>100</v>
      </c>
      <c r="D40" s="365"/>
      <c r="E40" s="15"/>
      <c r="F40" s="52"/>
      <c r="G40" s="52"/>
      <c r="H40" s="19"/>
      <c r="I40" s="259">
        <f>I23+I24+I25+I26+I27+I28+I29+I30+I31+I32+I33+I34+I35+I36+I37+I38+I39</f>
        <v>4400.467657142857</v>
      </c>
      <c r="J40" s="20">
        <f>J23+J24+J25+J26+J27+J28+J29+J30+J31+J32+J33+J34+J35+J36+J37+J38+J39</f>
        <v>17.028</v>
      </c>
      <c r="K40" s="21"/>
      <c r="L40" s="259">
        <f>L23+L24+L25+L26+L27+L28+L29+L30+L31+L32+L33+L34+L35+L36+L37+L38+L39</f>
        <v>4410.287822222222</v>
      </c>
      <c r="M40" s="20">
        <f>M23+M24+M25+M26+M27+M28+M29+M30+M31+M32+M33+M34+M35+M36+M37+M38+M39</f>
        <v>17.066000000000003</v>
      </c>
      <c r="N40" s="22"/>
      <c r="O40" s="259">
        <f>O23+O24+O25+O26+O27+O28+O29+O30+O31+O32+O33+O34+O35+O36+O37+O38+O39</f>
        <v>4295.1043238095235</v>
      </c>
      <c r="P40" s="20">
        <f>P23+P24+P25+P26+P27+P28+P29+P30+P31+P32+P33+P34+P35+P36+P37+P38+P39</f>
        <v>16.799000000000003</v>
      </c>
      <c r="Q40" s="21"/>
      <c r="R40" s="259">
        <f>R23+R24+R25+R26+R27+R28+R29+R30+R31+R32+R33+R34+R35+R36+R37+R38+R39</f>
        <v>4049.1080888888882</v>
      </c>
      <c r="S40" s="20">
        <f>S23+S24+S25+S26+S27+S28+S29+S30+S31+S32+S33+S34+S35+S36+S37+S38+S39</f>
        <v>16.009000000000004</v>
      </c>
      <c r="T40" s="21"/>
      <c r="U40" s="259">
        <f>U23+U24+U25+U26+U27+U28+U29+U30+U31+U32+U33+U34+U35+U36+U37+U38+U39</f>
        <v>4315.187276190477</v>
      </c>
      <c r="V40" s="20">
        <f>V23+V24+V25+V26+V27+V28+V29+V30+V31+V32+V33+V34+V35+V36+V37+V38+V39</f>
        <v>16.698</v>
      </c>
      <c r="W40" s="21"/>
      <c r="X40" s="259">
        <f>X23+X24+X25+X26+X27+X28+X29+X30+X31+X32+X33+X34+X35+X36+X37+X38+X39</f>
        <v>4363.2544</v>
      </c>
      <c r="Y40" s="20">
        <f>Y23+Y24+Y25+Y26+Y27+Y28+Y29+Y30+Y31+Y32+Y33+Y34+Y35+Y36+Y37+Y38+Y39</f>
        <v>16.884</v>
      </c>
      <c r="Z40" s="22"/>
      <c r="AA40" s="259">
        <f>AA23+AA24+AA25+AA26+AA27+AA28+AA29+AA30+AA31+AA32+AA33+AA34+AA35+AA36+AA37+AA38+AA39</f>
        <v>4319.8389333333325</v>
      </c>
      <c r="AB40" s="20">
        <f>AB23+AB24+AB25+AB26+AB27+AB28+AB29+AB30+AB31+AB32+AB33+AB34+AB35+AB36+AB37+AB38+AB39</f>
        <v>16.715999999999998</v>
      </c>
      <c r="AC40" s="21"/>
      <c r="AD40" s="259">
        <f>AD23+AD24+AD25+AD26+AD27+AD28+AD29+AD30+AD31+AD32+AD33+AD34+AD35+AD36+AD37+AD38+AD39</f>
        <v>4541.600914285714</v>
      </c>
      <c r="AE40" s="20">
        <f>AE23+AE24+AE25+AE26+AE27+AE28+AE29+AE30+AE31+AE32+AE33+AE34+AE35+AE36+AE37+AE38+AE39</f>
        <v>17.208</v>
      </c>
      <c r="AF40" s="21"/>
      <c r="AG40" s="259">
        <f>AG23+AG24+AG25+AG26+AG27+AG28+AG29+AG30+AG31+AG32+AG33+AG34+AG35+AG36+AG37+AG38+AG39</f>
        <v>4710.545142857142</v>
      </c>
      <c r="AH40" s="20">
        <f>AH23+AH24+AH25+AH26+AH27+AH28+AH29+AH30+AH31+AH32+AH33+AH34+AH35+AH36+AH37+AH38+AH39</f>
        <v>18.035999999999998</v>
      </c>
      <c r="AI40" s="21"/>
      <c r="AJ40" s="259">
        <f>AJ23+AJ24+AJ25+AJ26+AJ27+AJ28+AJ29+AJ30+AJ31+AJ32+AJ33+AJ34+AJ35+AJ36+AJ37+AJ38+AJ39</f>
        <v>5049.918171428571</v>
      </c>
      <c r="AK40" s="20">
        <f>AK23+AK24+AK25+AK26+AK27+AK28+AK29+AK30+AK31+AK32+AK33+AK34+AK35+AK36+AK37+AK38+AK39</f>
        <v>19.134000000000004</v>
      </c>
      <c r="AL40" s="22"/>
      <c r="AM40" s="259">
        <f>AM23+AM24+AM25+AM26+AM27+AM28+AM29+AM30+AM31+AM32+AM33+AM34+AM35+AM36+AM37+AM38+AM39</f>
        <v>4966.2350793650785</v>
      </c>
      <c r="AN40" s="20">
        <f>AN23+AN24+AN25+AN26+AN27+AN28+AN29+AN30+AN31+AN32+AN33+AN34+AN35+AN36+AN37+AN38+AN39</f>
        <v>19.015000000000004</v>
      </c>
      <c r="AO40" s="21"/>
      <c r="AP40" s="259">
        <f>AP23+AP24+AP25+AP26+AP27+AP28+AP29+AP30+AP31+AP32+AP33+AP34+AP35+AP36+AP37+AP38+AP39</f>
        <v>4970.7410285714295</v>
      </c>
      <c r="AQ40" s="20">
        <f>AQ23+AQ24+AQ25+AQ26+AQ27+AQ28+AQ29+AQ30+AQ31+AQ32+AQ33+AQ34+AQ35+AQ36+AQ37+AQ38+AQ39</f>
        <v>18.834000000000007</v>
      </c>
      <c r="AR40" s="21"/>
      <c r="AS40" s="259">
        <f>AS23+AS24+AS25+AS26+AS27+AS28+AS29+AS30+AS31+AS32+AS33+AS34+AS35+AS36+AS37+AS38+AS39</f>
        <v>4934.583466666667</v>
      </c>
      <c r="AT40" s="20">
        <f>AT23+AT24+AT25+AT26+AT27+AT28+AT29+AT30+AT31+AT32+AT33+AT34+AT35+AT36+AT37+AT38+AT39</f>
        <v>18.697000000000003</v>
      </c>
      <c r="AU40" s="21"/>
      <c r="AV40" s="259">
        <f>AV23+AV24+AV25+AV26+AV27+AV28+AV29+AV30+AV31+AV32+AV33+AV34+AV35+AV36+AV37+AV38+AV39</f>
        <v>4903.968304761905</v>
      </c>
      <c r="AW40" s="20">
        <f>AW23+AW24+AW25+AW26+AW27+AW28+AW29+AW30+AW31+AW32+AW33+AW34+AW35+AW36+AW37+AW38+AW39</f>
        <v>18.581000000000003</v>
      </c>
      <c r="AX40" s="22"/>
      <c r="AY40" s="259">
        <f>AY23+AY24+AY25+AY26+AY27+AY28+AY29+AY30+AY31+AY32+AY33+AY34+AY35+AY36+AY37+AY38+AY39</f>
        <v>4790.481066666666</v>
      </c>
      <c r="AZ40" s="20">
        <f>AZ23+AZ24+AZ25+AZ26+AZ27+AZ28+AZ29+AZ30+AZ31+AZ32+AZ33+AZ34+AZ35+AZ36+AZ37+AZ38+AZ39</f>
        <v>18.151</v>
      </c>
      <c r="BA40" s="21"/>
      <c r="BB40" s="259">
        <f>BB23+BB24+BB25+BB26+BB27+BB28+BB29+BB30+BB31+BB32+BB33+BB34+BB35+BB36+BB37+BB38+BB39</f>
        <v>4718.38038095238</v>
      </c>
      <c r="BC40" s="20">
        <f>BC23+BC24+BC25+BC26+BC27+BC28+BC29+BC30+BC31+BC32+BC33+BC34+BC35+BC36+BC37+BC38+BC39</f>
        <v>18.066000000000006</v>
      </c>
      <c r="BD40" s="21"/>
      <c r="BE40" s="259">
        <f>BE23+BE24+BE25+BE26+BE27+BE28+BE29+BE30+BE31+BE32+BE33+BE34+BE35+BE36+BE37+BE38+BE39</f>
        <v>4644.358</v>
      </c>
      <c r="BF40" s="20">
        <f>BF23+BF24+BF25+BF26+BF27+BF28+BF29+BF30+BF31+BF32+BF33+BF34+BF35+BF36+BF37+BF38+BF39</f>
        <v>18.165</v>
      </c>
      <c r="BG40" s="21"/>
      <c r="BH40" s="259">
        <f>BH23+BH24+BH25+BH26+BH27+BH28+BH29+BH30+BH31+BH32+BH33+BH34+BH35+BH36+BH37+BH38+BH39</f>
        <v>4878.219238095237</v>
      </c>
      <c r="BI40" s="20">
        <f>BI23+BI24+BI25+BI26+BI27+BI28+BI29+BI30+BI31+BI32+BI33+BI34+BI35+BI36+BI37+BI38+BI39</f>
        <v>18.677999999999997</v>
      </c>
      <c r="BJ40" s="22"/>
      <c r="BK40" s="259">
        <f>BK23+BK24+BK25+BK26+BK27+BK28+BK29+BK30+BK31+BK32+BK33+BK34+BK35+BK36+BK37+BK38+BK39</f>
        <v>4889.188571428572</v>
      </c>
      <c r="BL40" s="20">
        <f>BL23+BL24+BL25+BL26+BL27+BL28+BL29+BL30+BL31+BL32+BL33+BL34+BL35+BL36+BL37+BL38+BL39</f>
        <v>18.72</v>
      </c>
      <c r="BM40" s="21"/>
      <c r="BN40" s="259">
        <f>BN23+BN24+BN25+BN26+BN27+BN28+BN29+BN30+BN31+BN32+BN33+BN34+BN35+BN36+BN37+BN38+BN39</f>
        <v>4920.331580952382</v>
      </c>
      <c r="BO40" s="20">
        <f>BO23+BO24+BO25+BO26+BO27+BO28+BO29+BO30+BO31+BO32+BO33+BO34+BO35+BO36+BO37+BO38+BO39</f>
        <v>18.643</v>
      </c>
      <c r="BP40" s="21"/>
      <c r="BQ40" s="259">
        <f>BQ23+BQ24+BQ25+BQ26+BQ27+BQ28+BQ29+BQ30+BQ31+BQ32+BQ33+BQ34+BQ35+BQ36+BQ37+BQ38+BQ39</f>
        <v>4707.411047619048</v>
      </c>
      <c r="BR40" s="20">
        <f>BR23+BR24+BR25+BR26+BR27+BR28+BR29+BR30+BR31+BR32+BR33+BR34+BR35+BR36+BR37+BR38+BR39</f>
        <v>18.024</v>
      </c>
      <c r="BS40" s="21"/>
      <c r="BT40" s="259">
        <f>BT23+BT24+BT25+BT26+BT27+BT28+BT29+BT30+BT31+BT32+BT33+BT34+BT35+BT36+BT37+BT38+BT39</f>
        <v>4820.667352380952</v>
      </c>
      <c r="BU40" s="20">
        <f>BU23+BU24+BU25+BU26+BU27+BU28+BU29+BU30+BU31+BU32+BU33+BU34+BU35+BU36+BU37+BU38+BU39</f>
        <v>18.654</v>
      </c>
      <c r="BV40" s="22"/>
      <c r="BW40" s="259">
        <f>BW23+BW24+BW25+BW26+BW27+BW28+BW29+BW30+BW31+BW32+BW33+BW34+BW35+BW36+BW37+BW38+BW39</f>
        <v>4717.481390476191</v>
      </c>
      <c r="BX40" s="20">
        <f>BX23+BX24+BX25+BX26+BX27+BX28+BX29+BX30+BX31+BX32+BX33+BX34+BX35+BX36+BX37+BX38+BX39</f>
        <v>18.451</v>
      </c>
      <c r="BY40" s="21"/>
      <c r="BZ40" s="284">
        <f>BZ23+BZ24+BZ25+BZ26+BZ27+BZ28+BZ29+BZ30+BZ31+BZ32+BZ33+BZ34+BZ35+BZ36+BZ37+BZ38+BZ39</f>
        <v>4603.848444444444</v>
      </c>
      <c r="CA40" s="20">
        <f>CA23+CA24+CA25+CA26+CA27+CA28+CA29+CA30+CA31+CA32+CA33+CA34+CA35+CA36+CA37+CA38+CA39</f>
        <v>17.814999999999998</v>
      </c>
      <c r="CB40" s="21"/>
      <c r="CC40" s="282">
        <f t="shared" si="6"/>
        <v>430.0720000000002</v>
      </c>
    </row>
    <row r="41" spans="1:81" ht="12" customHeight="1">
      <c r="A41" s="352"/>
      <c r="B41" s="358"/>
      <c r="C41" s="360"/>
      <c r="D41" s="361"/>
      <c r="E41" s="15"/>
      <c r="F41" s="52"/>
      <c r="G41" s="52"/>
      <c r="H41" s="19"/>
      <c r="I41" s="51"/>
      <c r="J41" s="112"/>
      <c r="K41" s="53"/>
      <c r="L41" s="111"/>
      <c r="M41" s="52"/>
      <c r="N41" s="19"/>
      <c r="O41" s="51"/>
      <c r="P41" s="52"/>
      <c r="Q41" s="53"/>
      <c r="R41" s="51"/>
      <c r="S41" s="113"/>
      <c r="T41" s="53"/>
      <c r="U41" s="51"/>
      <c r="V41" s="112"/>
      <c r="W41" s="53"/>
      <c r="X41" s="111"/>
      <c r="Y41" s="52"/>
      <c r="Z41" s="19"/>
      <c r="AA41" s="51"/>
      <c r="AB41" s="52"/>
      <c r="AC41" s="53"/>
      <c r="AD41" s="51"/>
      <c r="AE41" s="113"/>
      <c r="AF41" s="53"/>
      <c r="AG41" s="51"/>
      <c r="AH41" s="112"/>
      <c r="AI41" s="53"/>
      <c r="AJ41" s="111"/>
      <c r="AK41" s="52"/>
      <c r="AL41" s="19"/>
      <c r="AM41" s="51"/>
      <c r="AN41" s="52"/>
      <c r="AO41" s="53"/>
      <c r="AP41" s="51"/>
      <c r="AQ41" s="113"/>
      <c r="AR41" s="53"/>
      <c r="AS41" s="51"/>
      <c r="AT41" s="112"/>
      <c r="AU41" s="53"/>
      <c r="AV41" s="111"/>
      <c r="AW41" s="52"/>
      <c r="AX41" s="19"/>
      <c r="AY41" s="51"/>
      <c r="AZ41" s="52"/>
      <c r="BA41" s="53"/>
      <c r="BB41" s="51"/>
      <c r="BC41" s="113"/>
      <c r="BD41" s="53"/>
      <c r="BE41" s="51"/>
      <c r="BF41" s="112"/>
      <c r="BG41" s="53"/>
      <c r="BH41" s="111"/>
      <c r="BI41" s="52"/>
      <c r="BJ41" s="19"/>
      <c r="BK41" s="51"/>
      <c r="BL41" s="52"/>
      <c r="BM41" s="53"/>
      <c r="BN41" s="51"/>
      <c r="BO41" s="113"/>
      <c r="BP41" s="53"/>
      <c r="BQ41" s="51"/>
      <c r="BR41" s="112"/>
      <c r="BS41" s="53"/>
      <c r="BT41" s="111"/>
      <c r="BU41" s="52"/>
      <c r="BV41" s="19"/>
      <c r="BW41" s="51"/>
      <c r="BX41" s="52"/>
      <c r="BY41" s="53"/>
      <c r="BZ41" s="51"/>
      <c r="CA41" s="113"/>
      <c r="CB41" s="53"/>
      <c r="CC41" s="281">
        <f t="shared" si="6"/>
        <v>0</v>
      </c>
    </row>
    <row r="42" spans="1:81" ht="12" customHeight="1">
      <c r="A42" s="352"/>
      <c r="B42" s="358"/>
      <c r="C42" s="12" t="s">
        <v>204</v>
      </c>
      <c r="D42" s="13"/>
      <c r="E42" s="15" t="s">
        <v>67</v>
      </c>
      <c r="F42" s="52"/>
      <c r="G42" s="52"/>
      <c r="H42" s="19"/>
      <c r="I42" s="260">
        <f>J42*1000/I65*I67*1.732</f>
        <v>0</v>
      </c>
      <c r="J42" s="113">
        <v>0</v>
      </c>
      <c r="K42" s="53"/>
      <c r="L42" s="261">
        <f>M42*1000/L65*L67*1.732</f>
        <v>123.2194285714286</v>
      </c>
      <c r="M42" s="113">
        <v>0.54</v>
      </c>
      <c r="N42" s="19"/>
      <c r="O42" s="261">
        <f>P42*1000/O65*O67*1.732</f>
        <v>114.31200000000003</v>
      </c>
      <c r="P42" s="113">
        <v>0.54</v>
      </c>
      <c r="Q42" s="53"/>
      <c r="R42" s="261">
        <f>S42*1000/R65*R67*1.732</f>
        <v>115.79657142857144</v>
      </c>
      <c r="S42" s="113">
        <v>0.54</v>
      </c>
      <c r="T42" s="53"/>
      <c r="U42" s="261">
        <f>V42*1000/U65*U67*1.732</f>
        <v>76.208</v>
      </c>
      <c r="V42" s="113">
        <v>0.36</v>
      </c>
      <c r="W42" s="53"/>
      <c r="X42" s="261">
        <f>Y42*1000/X65*X67*1.732</f>
        <v>83.136</v>
      </c>
      <c r="Y42" s="113">
        <v>0.36</v>
      </c>
      <c r="Z42" s="19"/>
      <c r="AA42" s="261">
        <f>AB42*1000/AA65*AA67*1.732</f>
        <v>83.136</v>
      </c>
      <c r="AB42" s="113">
        <v>0.36</v>
      </c>
      <c r="AC42" s="53"/>
      <c r="AD42" s="261">
        <f>AE42*1000/AD65*AD67*1.732</f>
        <v>84.12571428571428</v>
      </c>
      <c r="AE42" s="113">
        <v>0.36</v>
      </c>
      <c r="AF42" s="53"/>
      <c r="AG42" s="261">
        <f>AH42*1000/AG65*AG67*1.732</f>
        <v>84.12571428571428</v>
      </c>
      <c r="AH42" s="291">
        <v>0.36</v>
      </c>
      <c r="AI42" s="53"/>
      <c r="AJ42" s="261">
        <f>AK42*1000/AJ65*AJ67*1.732</f>
        <v>86.10514285714285</v>
      </c>
      <c r="AK42" s="113">
        <v>0.36</v>
      </c>
      <c r="AL42" s="19"/>
      <c r="AM42" s="261">
        <f>AN42*1000/AM65*AM67*1.732</f>
        <v>84.12571428571428</v>
      </c>
      <c r="AN42" s="113">
        <v>0.36</v>
      </c>
      <c r="AO42" s="53"/>
      <c r="AP42" s="261">
        <f>AQ42*1000/AP65*AP67*1.732</f>
        <v>43.052571428571426</v>
      </c>
      <c r="AQ42" s="113">
        <v>0.18</v>
      </c>
      <c r="AR42" s="53"/>
      <c r="AS42" s="261">
        <f>AT42*1000/AS65*AS67*1.732</f>
        <v>41.568</v>
      </c>
      <c r="AT42" s="113">
        <v>0.18</v>
      </c>
      <c r="AU42" s="53"/>
      <c r="AV42" s="261">
        <f>AW42*1000/AV65*AV67*1.732</f>
        <v>164.29257142857142</v>
      </c>
      <c r="AW42" s="113">
        <v>0.72</v>
      </c>
      <c r="AX42" s="19"/>
      <c r="AY42" s="261">
        <f>AZ42*1000/AY65*AY67*1.732</f>
        <v>41.073142857142855</v>
      </c>
      <c r="AZ42" s="113">
        <v>0.18</v>
      </c>
      <c r="BA42" s="53"/>
      <c r="BB42" s="261">
        <f>BC42*1000/BB65*BB67*1.732</f>
        <v>85.11542857142858</v>
      </c>
      <c r="BC42" s="113">
        <v>0.36</v>
      </c>
      <c r="BD42" s="53"/>
      <c r="BE42" s="261">
        <f>BF42*1000/BE65*BE67*1.732</f>
        <v>80.16685714285715</v>
      </c>
      <c r="BF42" s="113">
        <v>0.36</v>
      </c>
      <c r="BG42" s="53"/>
      <c r="BH42" s="261">
        <f>BI42*1000/BH65*BH67*1.732</f>
        <v>84.12571428571428</v>
      </c>
      <c r="BI42" s="113">
        <v>0.36</v>
      </c>
      <c r="BJ42" s="19"/>
      <c r="BK42" s="261">
        <f>BL42*1000/BK65*BK67*1.732</f>
        <v>40.57828571428571</v>
      </c>
      <c r="BL42" s="113">
        <v>0.18</v>
      </c>
      <c r="BM42" s="53"/>
      <c r="BN42" s="261">
        <f>BO42*1000/BN65*BN67*1.732</f>
        <v>133.61142857142858</v>
      </c>
      <c r="BO42" s="113">
        <v>0.54</v>
      </c>
      <c r="BP42" s="53"/>
      <c r="BQ42" s="261">
        <f>BR42*1000/BQ65*BQ67*1.732</f>
        <v>132.12685714285715</v>
      </c>
      <c r="BR42" s="113">
        <v>0.54</v>
      </c>
      <c r="BS42" s="53"/>
      <c r="BT42" s="261">
        <f>BU42*1000/BT65*BT67*1.732</f>
        <v>42.06285714285714</v>
      </c>
      <c r="BU42" s="113">
        <v>0.18</v>
      </c>
      <c r="BV42" s="19"/>
      <c r="BW42" s="261">
        <f>BX42*1000/BW65*BW67*1.732</f>
        <v>0</v>
      </c>
      <c r="BX42" s="113">
        <v>0</v>
      </c>
      <c r="BY42" s="53"/>
      <c r="BZ42" s="261">
        <f>CA42*1000/BZ65*BZ67*1.732</f>
        <v>41.568</v>
      </c>
      <c r="CA42" s="113">
        <v>0.18</v>
      </c>
      <c r="CB42" s="53"/>
      <c r="CC42" s="281">
        <f t="shared" si="6"/>
        <v>8.1</v>
      </c>
    </row>
    <row r="43" spans="1:81" ht="12" customHeight="1">
      <c r="A43" s="352"/>
      <c r="B43" s="358"/>
      <c r="C43" s="368" t="s">
        <v>66</v>
      </c>
      <c r="D43" s="369"/>
      <c r="E43" s="246" t="s">
        <v>208</v>
      </c>
      <c r="F43" s="52"/>
      <c r="G43" s="52"/>
      <c r="H43" s="19"/>
      <c r="I43" s="261">
        <f>J43*1000/I65*I67*1.732</f>
        <v>424.81836190476196</v>
      </c>
      <c r="J43" s="113">
        <v>1.956</v>
      </c>
      <c r="K43" s="53"/>
      <c r="L43" s="261">
        <f>M43*1000/L65*L67*1.732</f>
        <v>424.194292063492</v>
      </c>
      <c r="M43" s="113">
        <v>1.859</v>
      </c>
      <c r="N43" s="19"/>
      <c r="O43" s="261">
        <f>P43*1000/O65*O67*1.732</f>
        <v>310.1242222222223</v>
      </c>
      <c r="P43" s="113">
        <v>1.465</v>
      </c>
      <c r="Q43" s="53"/>
      <c r="R43" s="261">
        <f>S43*1000/R65*R67*1.732</f>
        <v>347.3897142857143</v>
      </c>
      <c r="S43" s="113">
        <v>1.62</v>
      </c>
      <c r="T43" s="53"/>
      <c r="U43" s="261">
        <f>V43*1000/U65*U67*1.732</f>
        <v>382.5218222222222</v>
      </c>
      <c r="V43" s="113">
        <v>1.807</v>
      </c>
      <c r="W43" s="53"/>
      <c r="X43" s="261">
        <f>Y43*1000/X65*X67*1.732</f>
        <v>440.62080000000003</v>
      </c>
      <c r="Y43" s="113">
        <v>1.908</v>
      </c>
      <c r="Z43" s="19"/>
      <c r="AA43" s="261">
        <f>AB43*1000/AA65*AA67*1.732</f>
        <v>141.3312</v>
      </c>
      <c r="AB43" s="113">
        <v>0.612</v>
      </c>
      <c r="AC43" s="53"/>
      <c r="AD43" s="261">
        <f>AE43*1000/AD65*AD67*1.732</f>
        <v>170.58825396825398</v>
      </c>
      <c r="AE43" s="113">
        <v>0.73</v>
      </c>
      <c r="AF43" s="53"/>
      <c r="AG43" s="261">
        <f>AH43*1000/AG65*AG67*1.732</f>
        <v>303.78730158730156</v>
      </c>
      <c r="AH43" s="112">
        <v>1.3</v>
      </c>
      <c r="AI43" s="53"/>
      <c r="AJ43" s="261">
        <f>AK43*1000/AJ65*AJ67*1.732</f>
        <v>471.1864761904762</v>
      </c>
      <c r="AK43" s="113">
        <v>1.97</v>
      </c>
      <c r="AL43" s="19"/>
      <c r="AM43" s="261">
        <f>AN43*1000/AM65*AM67*1.732</f>
        <v>448.4367936507937</v>
      </c>
      <c r="AN43" s="113">
        <v>1.919</v>
      </c>
      <c r="AO43" s="53"/>
      <c r="AP43" s="261">
        <f>AQ43*1000/AP65*AP67*1.732</f>
        <v>321.9375619047619</v>
      </c>
      <c r="AQ43" s="113">
        <v>1.346</v>
      </c>
      <c r="AR43" s="53"/>
      <c r="AS43" s="261">
        <f>AT43*1000/AS65*AS67*1.732</f>
        <v>484.96</v>
      </c>
      <c r="AT43" s="113">
        <v>2.1</v>
      </c>
      <c r="AU43" s="53"/>
      <c r="AV43" s="261">
        <f>AW43*1000/AV65*AV67*1.732</f>
        <v>305.08217777777776</v>
      </c>
      <c r="AW43" s="113">
        <v>1.337</v>
      </c>
      <c r="AX43" s="19"/>
      <c r="AY43" s="261">
        <f>AZ43*1000/AY65*AY67*1.732</f>
        <v>447.2408888888889</v>
      </c>
      <c r="AZ43" s="113">
        <v>1.96</v>
      </c>
      <c r="BA43" s="53"/>
      <c r="BB43" s="261">
        <f>BC43*1000/BB65*BB67*1.732</f>
        <v>492.01446349206344</v>
      </c>
      <c r="BC43" s="113">
        <v>2.081</v>
      </c>
      <c r="BD43" s="53"/>
      <c r="BE43" s="261">
        <f>BF43*1000/BE65*BE67*1.732</f>
        <v>389.7</v>
      </c>
      <c r="BF43" s="113">
        <v>1.75</v>
      </c>
      <c r="BG43" s="53"/>
      <c r="BH43" s="261">
        <f>BI43*1000/BH65*BH67*1.732</f>
        <v>482.3207619047619</v>
      </c>
      <c r="BI43" s="113">
        <v>2.064</v>
      </c>
      <c r="BJ43" s="19"/>
      <c r="BK43" s="261">
        <f>BL43*1000/BK65*BK67*1.732</f>
        <v>454.47679999999997</v>
      </c>
      <c r="BL43" s="113">
        <v>2.016</v>
      </c>
      <c r="BM43" s="53"/>
      <c r="BN43" s="261">
        <f>BO43*1000/BN65*BN67*1.732</f>
        <v>498.816</v>
      </c>
      <c r="BO43" s="113">
        <v>2.016</v>
      </c>
      <c r="BP43" s="53"/>
      <c r="BQ43" s="261">
        <f>BR43*1000/BQ65*BQ67*1.732</f>
        <v>328.84906666666666</v>
      </c>
      <c r="BR43" s="113">
        <v>1.344</v>
      </c>
      <c r="BS43" s="53"/>
      <c r="BT43" s="261">
        <f>BU43*1000/BT65*BT67*1.732</f>
        <v>438.62212698412696</v>
      </c>
      <c r="BU43" s="113">
        <v>1.877</v>
      </c>
      <c r="BV43" s="19"/>
      <c r="BW43" s="261">
        <f>BX43*1000/BW65*BW67*1.732</f>
        <v>380.3472000000001</v>
      </c>
      <c r="BX43" s="113">
        <v>1.708</v>
      </c>
      <c r="BY43" s="53"/>
      <c r="BZ43" s="261">
        <f>CA43*1000/BZ65*BZ67*1.732</f>
        <v>446.1632</v>
      </c>
      <c r="CA43" s="113">
        <v>1.932</v>
      </c>
      <c r="CB43" s="53"/>
      <c r="CC43" s="289">
        <f t="shared" si="6"/>
        <v>40.67700000000001</v>
      </c>
    </row>
    <row r="44" spans="1:81" ht="12" customHeight="1">
      <c r="A44" s="352"/>
      <c r="B44" s="358"/>
      <c r="C44" s="12" t="s">
        <v>68</v>
      </c>
      <c r="D44" s="13"/>
      <c r="E44" s="15" t="s">
        <v>31</v>
      </c>
      <c r="F44" s="249"/>
      <c r="G44" s="249"/>
      <c r="H44" s="252"/>
      <c r="I44" s="261">
        <f>J44*1000/I65*I67*1.732</f>
        <v>222.83417142857147</v>
      </c>
      <c r="J44" s="113">
        <v>1.026</v>
      </c>
      <c r="K44" s="53"/>
      <c r="L44" s="261">
        <f>M44*1000/L65*L67*1.732</f>
        <v>240.2778857142857</v>
      </c>
      <c r="M44" s="113">
        <v>1.053</v>
      </c>
      <c r="N44" s="19"/>
      <c r="O44" s="261">
        <f>P44*1000/O65*O67*1.732</f>
        <v>230.52919999999997</v>
      </c>
      <c r="P44" s="113">
        <v>1.089</v>
      </c>
      <c r="Q44" s="53"/>
      <c r="R44" s="261">
        <f>S44*1000/R65*R67*1.732</f>
        <v>224.0878095238095</v>
      </c>
      <c r="S44" s="113">
        <v>1.045</v>
      </c>
      <c r="T44" s="53"/>
      <c r="U44" s="261">
        <f>V44*1000/U65*U67*1.732</f>
        <v>234.33960000000002</v>
      </c>
      <c r="V44" s="113">
        <v>1.107</v>
      </c>
      <c r="W44" s="53"/>
      <c r="X44" s="261">
        <f>Y44*1000/X65*X67*1.732</f>
        <v>249.408</v>
      </c>
      <c r="Y44" s="113">
        <v>1.08</v>
      </c>
      <c r="Z44" s="19"/>
      <c r="AA44" s="261">
        <f>AB44*1000/AA65*AA67*1.732</f>
        <v>257.72159999999997</v>
      </c>
      <c r="AB44" s="113">
        <v>1.116</v>
      </c>
      <c r="AC44" s="53"/>
      <c r="AD44" s="261">
        <f>AE44*1000/AD65*AD67*1.732</f>
        <v>246.06771428571426</v>
      </c>
      <c r="AE44" s="113">
        <v>1.053</v>
      </c>
      <c r="AF44" s="53"/>
      <c r="AG44" s="261">
        <f>AH44*1000/AG65*AG67*1.732</f>
        <v>246.06771428571426</v>
      </c>
      <c r="AH44" s="291">
        <v>1.053</v>
      </c>
      <c r="AI44" s="53"/>
      <c r="AJ44" s="261">
        <f>AK44*1000/AJ65*AJ67*1.732</f>
        <v>266.92594285714284</v>
      </c>
      <c r="AK44" s="113">
        <v>1.116</v>
      </c>
      <c r="AL44" s="19"/>
      <c r="AM44" s="261">
        <f>AN44*1000/AM65*AM67*1.732</f>
        <v>254.48028571428569</v>
      </c>
      <c r="AN44" s="113">
        <v>1.089</v>
      </c>
      <c r="AO44" s="53"/>
      <c r="AP44" s="261">
        <f>AQ44*1000/AP65*AP67*1.732</f>
        <v>258.3154285714286</v>
      </c>
      <c r="AQ44" s="113">
        <v>1.08</v>
      </c>
      <c r="AR44" s="53"/>
      <c r="AS44" s="261">
        <f>AT44*1000/AS65*AS67*1.732</f>
        <v>249.408</v>
      </c>
      <c r="AT44" s="113">
        <v>1.08</v>
      </c>
      <c r="AU44" s="53"/>
      <c r="AV44" s="261">
        <f>AW44*1000/AV65*AV67*1.732</f>
        <v>273.1364</v>
      </c>
      <c r="AW44" s="113">
        <v>1.197</v>
      </c>
      <c r="AX44" s="19"/>
      <c r="AY44" s="261">
        <f>AZ44*1000/AY65*AY67*1.732</f>
        <v>250.5461714285714</v>
      </c>
      <c r="AZ44" s="113">
        <v>1.098</v>
      </c>
      <c r="BA44" s="53"/>
      <c r="BB44" s="261">
        <f>BC44*1000/BB65*BB67*1.732</f>
        <v>265.9857142857143</v>
      </c>
      <c r="BC44" s="113">
        <v>1.125</v>
      </c>
      <c r="BD44" s="53"/>
      <c r="BE44" s="261">
        <f>BF44*1000/BE65*BE67*1.732</f>
        <v>242.5047428571429</v>
      </c>
      <c r="BF44" s="113">
        <v>1.089</v>
      </c>
      <c r="BG44" s="53"/>
      <c r="BH44" s="261">
        <f>BI44*1000/BH65*BH67*1.732</f>
        <v>256.58342857142856</v>
      </c>
      <c r="BI44" s="113">
        <v>1.098</v>
      </c>
      <c r="BJ44" s="19"/>
      <c r="BK44" s="261">
        <f>BL44*1000/BK65*BK67*1.732</f>
        <v>247.52754285714286</v>
      </c>
      <c r="BL44" s="113">
        <v>1.098</v>
      </c>
      <c r="BM44" s="53"/>
      <c r="BN44" s="261">
        <f>BO44*1000/BN65*BN67*1.732</f>
        <v>251.88228571428573</v>
      </c>
      <c r="BO44" s="113">
        <v>1.018</v>
      </c>
      <c r="BP44" s="53"/>
      <c r="BQ44" s="261">
        <f>BR44*1000/BQ65*BQ67*1.732</f>
        <v>255.44525714285714</v>
      </c>
      <c r="BR44" s="113">
        <v>1.044</v>
      </c>
      <c r="BS44" s="53"/>
      <c r="BT44" s="261">
        <f>BU44*1000/BT65*BT67*1.732</f>
        <v>286.0274285714286</v>
      </c>
      <c r="BU44" s="113">
        <v>1.224</v>
      </c>
      <c r="BV44" s="19"/>
      <c r="BW44" s="261">
        <f>BX44*1000/BW65*BW67*1.732</f>
        <v>260.54228571428575</v>
      </c>
      <c r="BX44" s="113">
        <v>1.17</v>
      </c>
      <c r="BY44" s="53"/>
      <c r="BZ44" s="261">
        <f>CA44*1000/BZ65*BZ67*1.732</f>
        <v>259.8</v>
      </c>
      <c r="CA44" s="113">
        <v>1.125</v>
      </c>
      <c r="CB44" s="53"/>
      <c r="CC44" s="281">
        <f t="shared" si="6"/>
        <v>26.272999999999996</v>
      </c>
    </row>
    <row r="45" spans="1:81" ht="12" customHeight="1">
      <c r="A45" s="352"/>
      <c r="B45" s="358"/>
      <c r="C45" s="2" t="s">
        <v>69</v>
      </c>
      <c r="D45" s="3"/>
      <c r="E45" s="4" t="s">
        <v>70</v>
      </c>
      <c r="F45" s="52"/>
      <c r="G45" s="96"/>
      <c r="H45" s="99"/>
      <c r="I45" s="261">
        <f>J45*1000/I65*I67*1.732</f>
        <v>301.02160000000003</v>
      </c>
      <c r="J45" s="113">
        <v>1.386</v>
      </c>
      <c r="K45" s="53"/>
      <c r="L45" s="261">
        <f>M45*1000/L65*L67*1.732</f>
        <v>320.37051428571425</v>
      </c>
      <c r="M45" s="113">
        <v>1.404</v>
      </c>
      <c r="N45" s="19"/>
      <c r="O45" s="261">
        <f>P45*1000/O65*O67*1.732</f>
        <v>297.21119999999996</v>
      </c>
      <c r="P45" s="113">
        <v>1.404</v>
      </c>
      <c r="Q45" s="53"/>
      <c r="R45" s="261">
        <f>S45*1000/R65*R67*1.732</f>
        <v>297.21119999999996</v>
      </c>
      <c r="S45" s="113">
        <v>1.386</v>
      </c>
      <c r="T45" s="53"/>
      <c r="U45" s="261">
        <f>V45*1000/U65*U67*1.732</f>
        <v>302.9268</v>
      </c>
      <c r="V45" s="113">
        <v>1.431</v>
      </c>
      <c r="W45" s="53"/>
      <c r="X45" s="261">
        <f>Y45*1000/X65*X67*1.732</f>
        <v>324.2304</v>
      </c>
      <c r="Y45" s="113">
        <v>1.404</v>
      </c>
      <c r="Z45" s="19"/>
      <c r="AA45" s="261">
        <f>AB45*1000/AA65*AA67*1.732</f>
        <v>307.6032</v>
      </c>
      <c r="AB45" s="113">
        <v>1.332</v>
      </c>
      <c r="AC45" s="53"/>
      <c r="AD45" s="261">
        <f>AE45*1000/AD65*AD67*1.732</f>
        <v>315.4714285714286</v>
      </c>
      <c r="AE45" s="113">
        <v>1.35</v>
      </c>
      <c r="AF45" s="53"/>
      <c r="AG45" s="261">
        <f>AH45*1000/AG65*AG67*1.732</f>
        <v>297.477873015873</v>
      </c>
      <c r="AH45" s="291">
        <v>1.273</v>
      </c>
      <c r="AI45" s="53"/>
      <c r="AJ45" s="261">
        <f>AK45*1000/AJ65*AJ67*1.732</f>
        <v>350.87845714285714</v>
      </c>
      <c r="AK45" s="113">
        <v>1.467</v>
      </c>
      <c r="AL45" s="19"/>
      <c r="AM45" s="261">
        <f>AN45*1000/AM65*AM67*1.732</f>
        <v>332.29657142857144</v>
      </c>
      <c r="AN45" s="113">
        <v>1.422</v>
      </c>
      <c r="AO45" s="53"/>
      <c r="AP45" s="261">
        <f>AQ45*1000/AP65*AP67*1.732</f>
        <v>335.81005714285715</v>
      </c>
      <c r="AQ45" s="113">
        <v>1.404</v>
      </c>
      <c r="AR45" s="53"/>
      <c r="AS45" s="261">
        <f>AT45*1000/AS65*AS67*1.732</f>
        <v>349.864</v>
      </c>
      <c r="AT45" s="113">
        <v>1.515</v>
      </c>
      <c r="AU45" s="53"/>
      <c r="AV45" s="261">
        <f>AW45*1000/AV65*AV67*1.732</f>
        <v>334.74611428571427</v>
      </c>
      <c r="AW45" s="113">
        <v>1.467</v>
      </c>
      <c r="AX45" s="19"/>
      <c r="AY45" s="261">
        <f>AZ45*1000/AY65*AY67*1.732</f>
        <v>332.69245714285717</v>
      </c>
      <c r="AZ45" s="113">
        <v>1.458</v>
      </c>
      <c r="BA45" s="53"/>
      <c r="BB45" s="261">
        <f>BC45*1000/BB65*BB67*1.732</f>
        <v>334.0780571428572</v>
      </c>
      <c r="BC45" s="113">
        <v>1.413</v>
      </c>
      <c r="BD45" s="53"/>
      <c r="BE45" s="261">
        <f>BF45*1000/BE65*BE67*1.732</f>
        <v>314.65491428571437</v>
      </c>
      <c r="BF45" s="113">
        <v>1.413</v>
      </c>
      <c r="BG45" s="53"/>
      <c r="BH45" s="261">
        <f>BI45*1000/BH65*BH67*1.732</f>
        <v>328.0902857142857</v>
      </c>
      <c r="BI45" s="113">
        <v>1.404</v>
      </c>
      <c r="BJ45" s="19"/>
      <c r="BK45" s="261">
        <f>BL45*1000/BK65*BK67*1.732</f>
        <v>312.45279999999997</v>
      </c>
      <c r="BL45" s="113">
        <v>1.386</v>
      </c>
      <c r="BM45" s="53"/>
      <c r="BN45" s="261">
        <f>BO45*1000/BN65*BN67*1.732</f>
        <v>340.70914285714287</v>
      </c>
      <c r="BO45" s="113">
        <v>1.377</v>
      </c>
      <c r="BP45" s="53"/>
      <c r="BQ45" s="261">
        <f>BR45*1000/BQ65*BQ67*1.732</f>
        <v>336.92348571428573</v>
      </c>
      <c r="BR45" s="113">
        <v>1.377</v>
      </c>
      <c r="BS45" s="53"/>
      <c r="BT45" s="261">
        <f>BU45*1000/BT65*BT67*1.732</f>
        <v>332.29657142857144</v>
      </c>
      <c r="BU45" s="113">
        <v>1.422</v>
      </c>
      <c r="BV45" s="19"/>
      <c r="BW45" s="261">
        <f>BX45*1000/BW65*BW67*1.732</f>
        <v>316.65908571428577</v>
      </c>
      <c r="BX45" s="113">
        <v>1.422</v>
      </c>
      <c r="BY45" s="53"/>
      <c r="BZ45" s="261">
        <f>CA45*1000/BZ65*BZ67*1.732</f>
        <v>328.3872</v>
      </c>
      <c r="CA45" s="113">
        <v>1.422</v>
      </c>
      <c r="CB45" s="53"/>
      <c r="CC45" s="281">
        <f t="shared" si="6"/>
        <v>33.73899999999999</v>
      </c>
    </row>
    <row r="46" spans="1:81" ht="12" customHeight="1">
      <c r="A46" s="352"/>
      <c r="B46" s="358"/>
      <c r="C46" s="2" t="s">
        <v>71</v>
      </c>
      <c r="D46" s="3"/>
      <c r="E46" s="4" t="s">
        <v>30</v>
      </c>
      <c r="F46" s="52"/>
      <c r="G46" s="96"/>
      <c r="H46" s="99"/>
      <c r="I46" s="261">
        <f>J46*1000/I65*I67*1.732</f>
        <v>311.6637777777778</v>
      </c>
      <c r="J46" s="113">
        <v>1.435</v>
      </c>
      <c r="K46" s="53"/>
      <c r="L46" s="261">
        <f>M46*1000/L65*L67*1.732</f>
        <v>330.8669841269841</v>
      </c>
      <c r="M46" s="113">
        <v>1.45</v>
      </c>
      <c r="N46" s="19"/>
      <c r="O46" s="261">
        <f>P46*1000/O65*O67*1.732</f>
        <v>303.77355555555556</v>
      </c>
      <c r="P46" s="113">
        <v>1.435</v>
      </c>
      <c r="Q46" s="53"/>
      <c r="R46" s="261">
        <f>S46*1000/R65*R67*1.732</f>
        <v>334.52342857142855</v>
      </c>
      <c r="S46" s="113">
        <v>1.56</v>
      </c>
      <c r="T46" s="53"/>
      <c r="U46" s="261">
        <f>V46*1000/U65*U67*1.732</f>
        <v>341.4541777777778</v>
      </c>
      <c r="V46" s="113">
        <v>1.613</v>
      </c>
      <c r="W46" s="53"/>
      <c r="X46" s="261">
        <f>Y46*1000/X65*X67*1.732</f>
        <v>408.9829333333334</v>
      </c>
      <c r="Y46" s="113">
        <v>1.771</v>
      </c>
      <c r="Z46" s="19"/>
      <c r="AA46" s="261">
        <f>AB46*1000/AA65*AA67*1.732</f>
        <v>410.1376</v>
      </c>
      <c r="AB46" s="113">
        <v>1.776</v>
      </c>
      <c r="AC46" s="53"/>
      <c r="AD46" s="261">
        <f>AE46*1000/AD65*AD67*1.732</f>
        <v>346.5512063492063</v>
      </c>
      <c r="AE46" s="113">
        <v>1.483</v>
      </c>
      <c r="AF46" s="53"/>
      <c r="AG46" s="261">
        <f>AH46*1000/AG65*AG67*1.732</f>
        <v>364.5447619047619</v>
      </c>
      <c r="AH46" s="291">
        <v>1.56</v>
      </c>
      <c r="AI46" s="53"/>
      <c r="AJ46" s="261">
        <f>AK46*1000/AJ65*AJ67*1.732</f>
        <v>429.32980952380956</v>
      </c>
      <c r="AK46" s="113">
        <v>1.795</v>
      </c>
      <c r="AL46" s="19"/>
      <c r="AM46" s="261">
        <f>AN46*1000/AM65*AM67*1.732</f>
        <v>364.5447619047619</v>
      </c>
      <c r="AN46" s="113">
        <v>1.56</v>
      </c>
      <c r="AO46" s="53"/>
      <c r="AP46" s="261">
        <f>AQ46*1000/AP65*AP67*1.732</f>
        <v>373.1222857142857</v>
      </c>
      <c r="AQ46" s="113">
        <v>1.56</v>
      </c>
      <c r="AR46" s="53"/>
      <c r="AS46" s="261">
        <f>AT46*1000/AS65*AS67*1.732</f>
        <v>375.72853333333336</v>
      </c>
      <c r="AT46" s="113">
        <v>1.627</v>
      </c>
      <c r="AU46" s="53"/>
      <c r="AV46" s="261">
        <f>AW46*1000/AV65*AV67*1.732</f>
        <v>399.7785904761905</v>
      </c>
      <c r="AW46" s="113">
        <v>1.752</v>
      </c>
      <c r="AX46" s="19"/>
      <c r="AY46" s="261">
        <f>AZ46*1000/AY65*AY67*1.732</f>
        <v>393.16125079365077</v>
      </c>
      <c r="AZ46" s="113">
        <v>1.723</v>
      </c>
      <c r="BA46" s="53"/>
      <c r="BB46" s="261">
        <f>BC46*1000/BB65*BB67*1.732</f>
        <v>410.91837460317464</v>
      </c>
      <c r="BC46" s="113">
        <v>1.738</v>
      </c>
      <c r="BD46" s="53"/>
      <c r="BE46" s="261">
        <f>BF46*1000/BE65*BE67*1.732</f>
        <v>353.8476</v>
      </c>
      <c r="BF46" s="113">
        <v>1.589</v>
      </c>
      <c r="BG46" s="53"/>
      <c r="BH46" s="261">
        <f>BI46*1000/BH65*BH67*1.732</f>
        <v>374.5931111111111</v>
      </c>
      <c r="BI46" s="113">
        <v>1.603</v>
      </c>
      <c r="BJ46" s="19"/>
      <c r="BK46" s="261">
        <f>BL46*1000/BK65*BK67*1.732</f>
        <v>357.0889142857143</v>
      </c>
      <c r="BL46" s="113">
        <v>1.584</v>
      </c>
      <c r="BM46" s="53"/>
      <c r="BN46" s="261">
        <f>BO46*1000/BN65*BN67*1.732</f>
        <v>339.71942857142864</v>
      </c>
      <c r="BO46" s="113">
        <v>1.373</v>
      </c>
      <c r="BP46" s="53"/>
      <c r="BQ46" s="261">
        <f>BR46*1000/BQ65*BQ67*1.732</f>
        <v>331.2958603174604</v>
      </c>
      <c r="BR46" s="113">
        <v>1.354</v>
      </c>
      <c r="BS46" s="53"/>
      <c r="BT46" s="261">
        <f>BU46*1000/BT65*BT67*1.732</f>
        <v>367.81631746031746</v>
      </c>
      <c r="BU46" s="113">
        <v>1.574</v>
      </c>
      <c r="BV46" s="19"/>
      <c r="BW46" s="261">
        <f>BX46*1000/BW65*BW67*1.732</f>
        <v>344.2721142857143</v>
      </c>
      <c r="BX46" s="113">
        <v>1.546</v>
      </c>
      <c r="BY46" s="53"/>
      <c r="BZ46" s="261">
        <f>CA46*1000/BZ65*BZ67*1.732</f>
        <v>363.4890666666667</v>
      </c>
      <c r="CA46" s="113">
        <v>1.574</v>
      </c>
      <c r="CB46" s="53"/>
      <c r="CC46" s="281">
        <f t="shared" si="6"/>
        <v>38.03499999999999</v>
      </c>
    </row>
    <row r="47" spans="1:81" ht="12" customHeight="1">
      <c r="A47" s="352"/>
      <c r="B47" s="358"/>
      <c r="C47" s="2" t="s">
        <v>72</v>
      </c>
      <c r="D47" s="3"/>
      <c r="E47" s="4" t="s">
        <v>28</v>
      </c>
      <c r="F47" s="52"/>
      <c r="G47" s="52"/>
      <c r="H47" s="19"/>
      <c r="I47" s="261">
        <f>J47*1000/I65*I67*1.732</f>
        <v>262.14507301587304</v>
      </c>
      <c r="J47" s="113">
        <v>1.207</v>
      </c>
      <c r="K47" s="53"/>
      <c r="L47" s="261">
        <f>M47*1000/L65*L67*1.732</f>
        <v>246.4388571428572</v>
      </c>
      <c r="M47" s="113">
        <v>1.08</v>
      </c>
      <c r="N47" s="19"/>
      <c r="O47" s="261">
        <f>P47*1000/O65*O67*1.732</f>
        <v>228.62400000000005</v>
      </c>
      <c r="P47" s="113">
        <v>1.08</v>
      </c>
      <c r="Q47" s="53"/>
      <c r="R47" s="261">
        <f>S47*1000/R65*R67*1.732</f>
        <v>231.59314285714288</v>
      </c>
      <c r="S47" s="113">
        <v>1.08</v>
      </c>
      <c r="T47" s="53"/>
      <c r="U47" s="261">
        <f>V47*1000/U65*U67*1.732</f>
        <v>255.5084888888889</v>
      </c>
      <c r="V47" s="113">
        <v>1.207</v>
      </c>
      <c r="W47" s="53"/>
      <c r="X47" s="261">
        <f>Y47*1000/X65*X67*1.732</f>
        <v>220.07946666666666</v>
      </c>
      <c r="Y47" s="113">
        <v>0.953</v>
      </c>
      <c r="Z47" s="19"/>
      <c r="AA47" s="261">
        <f>AB47*1000/AA65*AA67*1.732</f>
        <v>234.3973333333333</v>
      </c>
      <c r="AB47" s="113">
        <v>1.015</v>
      </c>
      <c r="AC47" s="53"/>
      <c r="AD47" s="261">
        <f>AE47*1000/AD65*AD67*1.732</f>
        <v>151.4262857142857</v>
      </c>
      <c r="AE47" s="113">
        <v>0.648</v>
      </c>
      <c r="AF47" s="53"/>
      <c r="AG47" s="261">
        <f>AH47*1000/AG65*AG67*1.732</f>
        <v>282.0548253968254</v>
      </c>
      <c r="AH47" s="112">
        <v>1.207</v>
      </c>
      <c r="AI47" s="53"/>
      <c r="AJ47" s="261">
        <f>AK47*1000/AJ65*AJ67*1.732</f>
        <v>255.20607619047618</v>
      </c>
      <c r="AK47" s="113">
        <v>1.067</v>
      </c>
      <c r="AL47" s="19"/>
      <c r="AM47" s="261">
        <f>AN47*1000/AM65*AM67*1.732</f>
        <v>286.0274285714286</v>
      </c>
      <c r="AN47" s="113">
        <v>1.224</v>
      </c>
      <c r="AO47" s="53"/>
      <c r="AP47" s="261">
        <f>AQ47*1000/AP65*AP67*1.732</f>
        <v>275.53645714285716</v>
      </c>
      <c r="AQ47" s="113">
        <v>1.152</v>
      </c>
      <c r="AR47" s="53"/>
      <c r="AS47" s="261">
        <f>AT47*1000/AS65*AS67*1.732</f>
        <v>266.0352</v>
      </c>
      <c r="AT47" s="113">
        <v>1.152</v>
      </c>
      <c r="AU47" s="53"/>
      <c r="AV47" s="261">
        <f>AW47*1000/AV65*AV67*1.732</f>
        <v>312.1558857142857</v>
      </c>
      <c r="AW47" s="113">
        <v>1.368</v>
      </c>
      <c r="AX47" s="19"/>
      <c r="AY47" s="261">
        <f>AZ47*1000/AY65*AY67*1.732</f>
        <v>297.3239174603175</v>
      </c>
      <c r="AZ47" s="113">
        <v>1.303</v>
      </c>
      <c r="BA47" s="53"/>
      <c r="BB47" s="261">
        <f>BC47*1000/BB65*BB67*1.732</f>
        <v>306.41554285714284</v>
      </c>
      <c r="BC47" s="113">
        <v>1.296</v>
      </c>
      <c r="BD47" s="53"/>
      <c r="BE47" s="261">
        <f>BF47*1000/BE65*BE67*1.732</f>
        <v>258.3154285714286</v>
      </c>
      <c r="BF47" s="113">
        <v>1.16</v>
      </c>
      <c r="BG47" s="53"/>
      <c r="BH47" s="261">
        <f>BI47*1000/BH65*BH67*1.732</f>
        <v>286.0274285714286</v>
      </c>
      <c r="BI47" s="113">
        <v>1.224</v>
      </c>
      <c r="BJ47" s="19"/>
      <c r="BK47" s="261">
        <f>BL47*1000/BK65*BK67*1.732</f>
        <v>241.6662349206349</v>
      </c>
      <c r="BL47" s="113">
        <v>1.072</v>
      </c>
      <c r="BM47" s="53"/>
      <c r="BN47" s="261">
        <f>BO47*1000/BN65*BN67*1.732</f>
        <v>226.64457142857142</v>
      </c>
      <c r="BO47" s="113">
        <v>0.916</v>
      </c>
      <c r="BP47" s="53"/>
      <c r="BQ47" s="261">
        <f>BR47*1000/BQ65*BQ67*1.732</f>
        <v>247.37083809523804</v>
      </c>
      <c r="BR47" s="113">
        <v>1.011</v>
      </c>
      <c r="BS47" s="53"/>
      <c r="BT47" s="261">
        <f>BU47*1000/BT65*BT67*1.732</f>
        <v>286.0274285714286</v>
      </c>
      <c r="BU47" s="113">
        <v>1.224</v>
      </c>
      <c r="BV47" s="19"/>
      <c r="BW47" s="261">
        <f>BX47*1000/BW65*BW67*1.732</f>
        <v>288.6006857142857</v>
      </c>
      <c r="BX47" s="113">
        <v>1.296</v>
      </c>
      <c r="BY47" s="53"/>
      <c r="BZ47" s="261">
        <f>CA47*1000/BZ65*BZ67*1.732</f>
        <v>302.06080000000003</v>
      </c>
      <c r="CA47" s="113">
        <v>1.308</v>
      </c>
      <c r="CB47" s="53"/>
      <c r="CC47" s="281">
        <f t="shared" si="6"/>
        <v>27.249999999999996</v>
      </c>
    </row>
    <row r="48" spans="1:81" ht="12" customHeight="1">
      <c r="A48" s="352"/>
      <c r="B48" s="358"/>
      <c r="C48" s="2" t="s">
        <v>73</v>
      </c>
      <c r="D48" s="3"/>
      <c r="E48" s="4" t="s">
        <v>74</v>
      </c>
      <c r="F48" s="52"/>
      <c r="G48" s="52"/>
      <c r="H48" s="19"/>
      <c r="I48" s="261">
        <f>J48*1000/I65*I67*1.732</f>
        <v>39.093714285714285</v>
      </c>
      <c r="J48" s="113">
        <v>0.18</v>
      </c>
      <c r="K48" s="53"/>
      <c r="L48" s="261">
        <f>M48*1000/L65*L67*1.732</f>
        <v>0</v>
      </c>
      <c r="M48" s="113">
        <v>0</v>
      </c>
      <c r="N48" s="19"/>
      <c r="O48" s="261">
        <f>P48*1000/O65*O67*1.732</f>
        <v>76.208</v>
      </c>
      <c r="P48" s="113">
        <v>0.36</v>
      </c>
      <c r="Q48" s="53"/>
      <c r="R48" s="261">
        <f>S48*1000/R65*R67*1.732</f>
        <v>0</v>
      </c>
      <c r="S48" s="113">
        <v>0</v>
      </c>
      <c r="T48" s="53"/>
      <c r="U48" s="261">
        <f>V48*1000/U65*U67*1.732</f>
        <v>0</v>
      </c>
      <c r="V48" s="113">
        <v>0</v>
      </c>
      <c r="W48" s="53"/>
      <c r="X48" s="261">
        <f>Y48*1000/X65*X67*1.732</f>
        <v>0</v>
      </c>
      <c r="Y48" s="113">
        <v>0</v>
      </c>
      <c r="Z48" s="19"/>
      <c r="AA48" s="261">
        <f>AB48*1000/AA65*AA67*1.732</f>
        <v>0</v>
      </c>
      <c r="AB48" s="113">
        <v>0</v>
      </c>
      <c r="AC48" s="53"/>
      <c r="AD48" s="261">
        <f>AE48*1000/AD65*AD67*1.732</f>
        <v>126.18857142857144</v>
      </c>
      <c r="AE48" s="113">
        <v>0.54</v>
      </c>
      <c r="AF48" s="53"/>
      <c r="AG48" s="261">
        <f>AH48*1000/AG65*AG67*1.732</f>
        <v>0</v>
      </c>
      <c r="AH48" s="112">
        <v>0</v>
      </c>
      <c r="AI48" s="53"/>
      <c r="AJ48" s="261">
        <f>AK48*1000/AJ65*AJ67*1.732</f>
        <v>0</v>
      </c>
      <c r="AK48" s="113">
        <v>0</v>
      </c>
      <c r="AL48" s="19"/>
      <c r="AM48" s="261">
        <f>AN48*1000/AM65*AM67*1.732</f>
        <v>42.06285714285714</v>
      </c>
      <c r="AN48" s="113">
        <v>0.18</v>
      </c>
      <c r="AO48" s="53"/>
      <c r="AP48" s="261">
        <f>AQ48*1000/AP65*AP67*1.732</f>
        <v>43.052571428571426</v>
      </c>
      <c r="AQ48" s="113">
        <v>0.18</v>
      </c>
      <c r="AR48" s="53"/>
      <c r="AS48" s="261">
        <f>AT48*1000/AS65*AS67*1.732</f>
        <v>41.568</v>
      </c>
      <c r="AT48" s="113">
        <v>0.18</v>
      </c>
      <c r="AU48" s="53"/>
      <c r="AV48" s="261">
        <f>AW48*1000/AV65*AV67*1.732</f>
        <v>41.073142857142855</v>
      </c>
      <c r="AW48" s="113">
        <v>0.18</v>
      </c>
      <c r="AX48" s="19"/>
      <c r="AY48" s="261">
        <f>AZ48*1000/AY65*AY67*1.732</f>
        <v>41.073142857142855</v>
      </c>
      <c r="AZ48" s="113">
        <v>0.18</v>
      </c>
      <c r="BA48" s="53"/>
      <c r="BB48" s="261">
        <f>BC48*1000/BB65*BB67*1.732</f>
        <v>0</v>
      </c>
      <c r="BC48" s="113">
        <v>0</v>
      </c>
      <c r="BD48" s="53"/>
      <c r="BE48" s="261">
        <f>BF48*1000/BE65*BE67*1.732</f>
        <v>0</v>
      </c>
      <c r="BF48" s="113">
        <v>0</v>
      </c>
      <c r="BG48" s="53"/>
      <c r="BH48" s="261">
        <f>BI48*1000/BH65*BH67*1.732</f>
        <v>0</v>
      </c>
      <c r="BI48" s="113">
        <v>0</v>
      </c>
      <c r="BJ48" s="19"/>
      <c r="BK48" s="261">
        <f>BL48*1000/BK65*BK67*1.732</f>
        <v>81.15657142857143</v>
      </c>
      <c r="BL48" s="113">
        <v>0.36</v>
      </c>
      <c r="BM48" s="53"/>
      <c r="BN48" s="261">
        <f>BO48*1000/BN65*BN67*1.732</f>
        <v>0</v>
      </c>
      <c r="BO48" s="113">
        <v>0</v>
      </c>
      <c r="BP48" s="53"/>
      <c r="BQ48" s="261">
        <f>BR48*1000/BQ65*BQ67*1.732</f>
        <v>0</v>
      </c>
      <c r="BR48" s="113">
        <v>0</v>
      </c>
      <c r="BS48" s="53"/>
      <c r="BT48" s="261">
        <f>BU48*1000/BT65*BT67*1.732</f>
        <v>0</v>
      </c>
      <c r="BU48" s="113">
        <v>0</v>
      </c>
      <c r="BV48" s="19"/>
      <c r="BW48" s="261">
        <f>BX48*1000/BW65*BW67*1.732</f>
        <v>40.08342857142858</v>
      </c>
      <c r="BX48" s="113">
        <v>0.18</v>
      </c>
      <c r="BY48" s="53"/>
      <c r="BZ48" s="261">
        <f>CA48*1000/BZ65*BZ67*1.732</f>
        <v>0</v>
      </c>
      <c r="CA48" s="113">
        <v>0</v>
      </c>
      <c r="CB48" s="53"/>
      <c r="CC48" s="281">
        <f t="shared" si="6"/>
        <v>2.52</v>
      </c>
    </row>
    <row r="49" spans="1:81" ht="12" customHeight="1">
      <c r="A49" s="352"/>
      <c r="B49" s="358"/>
      <c r="C49" s="2" t="s">
        <v>75</v>
      </c>
      <c r="D49" s="3"/>
      <c r="E49" s="4" t="s">
        <v>26</v>
      </c>
      <c r="F49" s="52"/>
      <c r="G49" s="52"/>
      <c r="H49" s="19"/>
      <c r="I49" s="261">
        <f>J49*1000/I65*I67*1.732</f>
        <v>72.97493333333334</v>
      </c>
      <c r="J49" s="113">
        <v>0.336</v>
      </c>
      <c r="K49" s="53"/>
      <c r="L49" s="261">
        <f>M49*1000/L65*L67*1.732</f>
        <v>54.76419047619047</v>
      </c>
      <c r="M49" s="113">
        <v>0.24</v>
      </c>
      <c r="N49" s="19"/>
      <c r="O49" s="261">
        <f>P49*1000/O65*O67*1.732</f>
        <v>71.12746666666668</v>
      </c>
      <c r="P49" s="113">
        <v>0.336</v>
      </c>
      <c r="Q49" s="53"/>
      <c r="R49" s="261">
        <f>S49*1000/R65*R67*1.732</f>
        <v>72.05120000000001</v>
      </c>
      <c r="S49" s="113">
        <v>0.336</v>
      </c>
      <c r="T49" s="53"/>
      <c r="U49" s="261">
        <f>V49*1000/U65*U67*1.732</f>
        <v>71.12746666666668</v>
      </c>
      <c r="V49" s="113">
        <v>0.336</v>
      </c>
      <c r="W49" s="53"/>
      <c r="X49" s="261">
        <f>Y49*1000/X65*X67*1.732</f>
        <v>77.5936</v>
      </c>
      <c r="Y49" s="113">
        <v>0.336</v>
      </c>
      <c r="Z49" s="19"/>
      <c r="AA49" s="261">
        <f>AB49*1000/AA65*AA67*1.732</f>
        <v>77.5936</v>
      </c>
      <c r="AB49" s="113">
        <v>0.336</v>
      </c>
      <c r="AC49" s="53"/>
      <c r="AD49" s="261">
        <f>AE49*1000/AD65*AD67*1.732</f>
        <v>56.08380952380952</v>
      </c>
      <c r="AE49" s="113">
        <v>0.24</v>
      </c>
      <c r="AF49" s="53"/>
      <c r="AG49" s="261">
        <f>AH49*1000/AG65*AG67*1.732</f>
        <v>89.73409523809524</v>
      </c>
      <c r="AH49" s="112">
        <v>0.384</v>
      </c>
      <c r="AI49" s="53"/>
      <c r="AJ49" s="261">
        <f>AK49*1000/AJ65*AJ67*1.732</f>
        <v>103.32617142857143</v>
      </c>
      <c r="AK49" s="113">
        <v>0.432</v>
      </c>
      <c r="AL49" s="19"/>
      <c r="AM49" s="261">
        <f>AN49*1000/AM65*AM67*1.732</f>
        <v>112.16761904761904</v>
      </c>
      <c r="AN49" s="113">
        <v>0.48</v>
      </c>
      <c r="AO49" s="53"/>
      <c r="AP49" s="261">
        <f>AQ49*1000/AP65*AP67*1.732</f>
        <v>57.40342857142858</v>
      </c>
      <c r="AQ49" s="113">
        <v>0.24</v>
      </c>
      <c r="AR49" s="53"/>
      <c r="AS49" s="261">
        <f>AT49*1000/AS65*AS67*1.732</f>
        <v>66.5088</v>
      </c>
      <c r="AT49" s="113">
        <v>0.288</v>
      </c>
      <c r="AU49" s="53"/>
      <c r="AV49" s="261">
        <f>AW49*1000/AV65*AV67*1.732</f>
        <v>65.71702857142857</v>
      </c>
      <c r="AW49" s="113">
        <v>0.288</v>
      </c>
      <c r="AX49" s="19"/>
      <c r="AY49" s="261">
        <f>AZ49*1000/AY65*AY67*1.732</f>
        <v>65.71702857142857</v>
      </c>
      <c r="AZ49" s="113">
        <v>0.288</v>
      </c>
      <c r="BA49" s="53"/>
      <c r="BB49" s="261">
        <f>BC49*1000/BB65*BB67*1.732</f>
        <v>90.78979047619049</v>
      </c>
      <c r="BC49" s="113">
        <v>0.384</v>
      </c>
      <c r="BD49" s="53"/>
      <c r="BE49" s="261">
        <f>BF49*1000/BE65*BE67*1.732</f>
        <v>42.75565714285715</v>
      </c>
      <c r="BF49" s="113">
        <v>0.192</v>
      </c>
      <c r="BG49" s="53"/>
      <c r="BH49" s="261">
        <f>BI49*1000/BH65*BH67*1.732</f>
        <v>56.08380952380952</v>
      </c>
      <c r="BI49" s="113">
        <v>0.24</v>
      </c>
      <c r="BJ49" s="19"/>
      <c r="BK49" s="261">
        <f>BL49*1000/BK65*BK67*1.732</f>
        <v>54.10438095238095</v>
      </c>
      <c r="BL49" s="113">
        <v>0.24</v>
      </c>
      <c r="BM49" s="53"/>
      <c r="BN49" s="261">
        <f>BO49*1000/BN65*BN67*1.732</f>
        <v>59.38285714285714</v>
      </c>
      <c r="BO49" s="113">
        <v>0.24</v>
      </c>
      <c r="BP49" s="53"/>
      <c r="BQ49" s="261">
        <f>BR49*1000/BQ65*BQ67*1.732</f>
        <v>58.72304761904762</v>
      </c>
      <c r="BR49" s="113">
        <v>0.24</v>
      </c>
      <c r="BS49" s="53"/>
      <c r="BT49" s="261">
        <f>BU49*1000/BT65*BT67*1.732</f>
        <v>56.08380952380952</v>
      </c>
      <c r="BU49" s="113">
        <v>0.24</v>
      </c>
      <c r="BV49" s="19"/>
      <c r="BW49" s="261">
        <f>BX49*1000/BW65*BW67*1.732</f>
        <v>53.44457142857143</v>
      </c>
      <c r="BX49" s="113">
        <v>0.24</v>
      </c>
      <c r="BY49" s="53"/>
      <c r="BZ49" s="261">
        <f>CA49*1000/BZ65*BZ67*1.732</f>
        <v>66.5088</v>
      </c>
      <c r="CA49" s="113">
        <v>0.288</v>
      </c>
      <c r="CB49" s="53"/>
      <c r="CC49" s="281">
        <f t="shared" si="6"/>
        <v>7.200000000000003</v>
      </c>
    </row>
    <row r="50" spans="1:81" ht="12" customHeight="1">
      <c r="A50" s="352"/>
      <c r="B50" s="358"/>
      <c r="C50" s="2" t="s">
        <v>76</v>
      </c>
      <c r="D50" s="3"/>
      <c r="E50" s="4" t="s">
        <v>77</v>
      </c>
      <c r="F50" s="52"/>
      <c r="G50" s="52"/>
      <c r="H50" s="19"/>
      <c r="I50" s="261">
        <f>J50*1000/I65*I67*1.732</f>
        <v>0</v>
      </c>
      <c r="J50" s="113">
        <v>0</v>
      </c>
      <c r="K50" s="53"/>
      <c r="L50" s="261">
        <f>M50*1000/L65*L67*1.732</f>
        <v>0</v>
      </c>
      <c r="M50" s="113">
        <v>0</v>
      </c>
      <c r="N50" s="19"/>
      <c r="O50" s="261">
        <f>P50*1000/O65*O67*1.732</f>
        <v>0</v>
      </c>
      <c r="P50" s="113">
        <v>0</v>
      </c>
      <c r="Q50" s="53"/>
      <c r="R50" s="261">
        <f>S50*1000/R65*R67*1.732</f>
        <v>0</v>
      </c>
      <c r="S50" s="113">
        <v>0</v>
      </c>
      <c r="T50" s="53"/>
      <c r="U50" s="261">
        <f>V50*1000/U65*U67*1.732</f>
        <v>0</v>
      </c>
      <c r="V50" s="113">
        <v>0</v>
      </c>
      <c r="W50" s="53"/>
      <c r="X50" s="261">
        <f>Y50*1000/X65*X67*1.732</f>
        <v>0</v>
      </c>
      <c r="Y50" s="113">
        <v>0</v>
      </c>
      <c r="Z50" s="19"/>
      <c r="AA50" s="261">
        <f>AB50*1000/AA65*AA67*1.732</f>
        <v>0</v>
      </c>
      <c r="AB50" s="113">
        <v>0</v>
      </c>
      <c r="AC50" s="53"/>
      <c r="AD50" s="261">
        <f>AE50*1000/AD65*AD67*1.732</f>
        <v>0</v>
      </c>
      <c r="AE50" s="113">
        <v>0</v>
      </c>
      <c r="AF50" s="53"/>
      <c r="AG50" s="261">
        <f>AH50*1000/AG65*AG67*1.732</f>
        <v>0</v>
      </c>
      <c r="AH50" s="112">
        <v>0</v>
      </c>
      <c r="AI50" s="53"/>
      <c r="AJ50" s="261">
        <f>AK50*1000/AJ65*AJ67*1.732</f>
        <v>0</v>
      </c>
      <c r="AK50" s="113">
        <v>0</v>
      </c>
      <c r="AL50" s="19"/>
      <c r="AM50" s="261">
        <f>AN50*1000/AM65*AM67*1.732</f>
        <v>0</v>
      </c>
      <c r="AN50" s="113">
        <v>0</v>
      </c>
      <c r="AO50" s="53"/>
      <c r="AP50" s="261">
        <f>AQ50*1000/AP65*AP67*1.732</f>
        <v>0</v>
      </c>
      <c r="AQ50" s="113">
        <v>0</v>
      </c>
      <c r="AR50" s="53"/>
      <c r="AS50" s="261">
        <f>AT50*1000/AS65*AS67*1.732</f>
        <v>0</v>
      </c>
      <c r="AT50" s="113">
        <v>0</v>
      </c>
      <c r="AU50" s="53"/>
      <c r="AV50" s="261">
        <f>AW50*1000/AV65*AV67*1.732</f>
        <v>0</v>
      </c>
      <c r="AW50" s="113">
        <v>0</v>
      </c>
      <c r="AX50" s="19"/>
      <c r="AY50" s="261">
        <f>AZ50*1000/AY65*AY67*1.732</f>
        <v>0</v>
      </c>
      <c r="AZ50" s="113">
        <v>0</v>
      </c>
      <c r="BA50" s="53"/>
      <c r="BB50" s="261">
        <f>BC50*1000/BB65*BB67*1.732</f>
        <v>0</v>
      </c>
      <c r="BC50" s="113">
        <v>0</v>
      </c>
      <c r="BD50" s="53"/>
      <c r="BE50" s="261">
        <f>BF50*1000/BE65*BE67*1.732</f>
        <v>0</v>
      </c>
      <c r="BF50" s="113">
        <v>0</v>
      </c>
      <c r="BG50" s="53"/>
      <c r="BH50" s="261">
        <f>BI50*1000/BH65*BH67*1.732</f>
        <v>0</v>
      </c>
      <c r="BI50" s="113">
        <v>0</v>
      </c>
      <c r="BJ50" s="19"/>
      <c r="BK50" s="261">
        <f>BL50*1000/BK65*BK67*1.732</f>
        <v>0</v>
      </c>
      <c r="BL50" s="113">
        <v>0</v>
      </c>
      <c r="BM50" s="53"/>
      <c r="BN50" s="261">
        <f>BO50*1000/BN65*BN67*1.732</f>
        <v>0</v>
      </c>
      <c r="BO50" s="113">
        <v>0</v>
      </c>
      <c r="BP50" s="53"/>
      <c r="BQ50" s="261">
        <f>BR50*1000/BQ65*BQ67*1.732</f>
        <v>0</v>
      </c>
      <c r="BR50" s="113">
        <v>0</v>
      </c>
      <c r="BS50" s="53"/>
      <c r="BT50" s="261">
        <f>BU50*1000/BT65*BT67*1.732</f>
        <v>0</v>
      </c>
      <c r="BU50" s="113">
        <v>0</v>
      </c>
      <c r="BV50" s="19"/>
      <c r="BW50" s="261">
        <f>BX50*1000/BW65*BW67*1.732</f>
        <v>0</v>
      </c>
      <c r="BX50" s="113">
        <v>0</v>
      </c>
      <c r="BY50" s="53"/>
      <c r="BZ50" s="261">
        <f>CA50*1000/BZ65*BZ67*1.732</f>
        <v>0</v>
      </c>
      <c r="CA50" s="113">
        <v>0</v>
      </c>
      <c r="CB50" s="53"/>
      <c r="CC50" s="281">
        <f t="shared" si="6"/>
        <v>0</v>
      </c>
    </row>
    <row r="51" spans="1:81" ht="12" customHeight="1">
      <c r="A51" s="352"/>
      <c r="B51" s="358"/>
      <c r="C51" s="247" t="s">
        <v>205</v>
      </c>
      <c r="D51" s="3"/>
      <c r="E51" s="4" t="s">
        <v>78</v>
      </c>
      <c r="F51" s="52"/>
      <c r="G51" s="52"/>
      <c r="H51" s="19"/>
      <c r="I51" s="261">
        <f>J51*1000/I65*I67*1.732</f>
        <v>0</v>
      </c>
      <c r="J51" s="113">
        <v>0</v>
      </c>
      <c r="K51" s="53"/>
      <c r="L51" s="261">
        <f>M51*1000/L65*L67*1.732</f>
        <v>0</v>
      </c>
      <c r="M51" s="113">
        <v>0</v>
      </c>
      <c r="N51" s="19"/>
      <c r="O51" s="261">
        <f>P51*1000/O65*O67*1.732</f>
        <v>0</v>
      </c>
      <c r="P51" s="113">
        <v>0</v>
      </c>
      <c r="Q51" s="53"/>
      <c r="R51" s="261">
        <f>S51*1000/R65*R67*1.732</f>
        <v>0</v>
      </c>
      <c r="S51" s="113">
        <v>0</v>
      </c>
      <c r="T51" s="53"/>
      <c r="U51" s="261">
        <f>V51*1000/U65*U67*1.732</f>
        <v>0</v>
      </c>
      <c r="V51" s="113">
        <v>0</v>
      </c>
      <c r="W51" s="53"/>
      <c r="X51" s="261">
        <f>Y51*1000/X65*X67*1.732</f>
        <v>0</v>
      </c>
      <c r="Y51" s="113">
        <v>0</v>
      </c>
      <c r="Z51" s="19"/>
      <c r="AA51" s="261">
        <f>AB51*1000/AA65*AA67*1.732</f>
        <v>0</v>
      </c>
      <c r="AB51" s="113">
        <v>0</v>
      </c>
      <c r="AC51" s="53"/>
      <c r="AD51" s="261">
        <f>AE51*1000/AD65*AD67*1.732</f>
        <v>0</v>
      </c>
      <c r="AE51" s="113">
        <v>0</v>
      </c>
      <c r="AF51" s="53"/>
      <c r="AG51" s="261">
        <f>AH51*1000/AG65*AG67*1.732</f>
        <v>0</v>
      </c>
      <c r="AH51" s="112">
        <v>0</v>
      </c>
      <c r="AI51" s="53"/>
      <c r="AJ51" s="261">
        <f>AK51*1000/AJ65*AJ67*1.732</f>
        <v>0</v>
      </c>
      <c r="AK51" s="113">
        <v>0</v>
      </c>
      <c r="AL51" s="19"/>
      <c r="AM51" s="261">
        <f>AN51*1000/AM65*AM67*1.732</f>
        <v>0</v>
      </c>
      <c r="AN51" s="113">
        <v>0</v>
      </c>
      <c r="AO51" s="53"/>
      <c r="AP51" s="261">
        <f>AQ51*1000/AP65*AP67*1.732</f>
        <v>0</v>
      </c>
      <c r="AQ51" s="113">
        <v>0</v>
      </c>
      <c r="AR51" s="53"/>
      <c r="AS51" s="261">
        <f>AT51*1000/AS65*AS67*1.732</f>
        <v>0</v>
      </c>
      <c r="AT51" s="113">
        <v>0</v>
      </c>
      <c r="AU51" s="53"/>
      <c r="AV51" s="261">
        <f>AW51*1000/AV65*AV67*1.732</f>
        <v>0</v>
      </c>
      <c r="AW51" s="113">
        <v>0</v>
      </c>
      <c r="AX51" s="19"/>
      <c r="AY51" s="261">
        <f>AZ51*1000/AY65*AY67*1.732</f>
        <v>0</v>
      </c>
      <c r="AZ51" s="113">
        <v>0</v>
      </c>
      <c r="BA51" s="53"/>
      <c r="BB51" s="261">
        <f>BC51*1000/BB65*BB67*1.732</f>
        <v>0</v>
      </c>
      <c r="BC51" s="113">
        <v>0</v>
      </c>
      <c r="BD51" s="53"/>
      <c r="BE51" s="261">
        <f>BF51*1000/BE65*BE67*1.732</f>
        <v>0</v>
      </c>
      <c r="BF51" s="113">
        <v>0</v>
      </c>
      <c r="BG51" s="53"/>
      <c r="BH51" s="261">
        <f>BI51*1000/BH65*BH67*1.732</f>
        <v>0</v>
      </c>
      <c r="BI51" s="113">
        <v>0</v>
      </c>
      <c r="BJ51" s="19"/>
      <c r="BK51" s="261">
        <f>BL51*1000/BK65*BK67*1.732</f>
        <v>0</v>
      </c>
      <c r="BL51" s="113">
        <v>0</v>
      </c>
      <c r="BM51" s="53"/>
      <c r="BN51" s="261">
        <f>BO51*1000/BN65*BN67*1.732</f>
        <v>0</v>
      </c>
      <c r="BO51" s="113">
        <v>0</v>
      </c>
      <c r="BP51" s="53"/>
      <c r="BQ51" s="261">
        <f>BR51*1000/BQ65*BQ67*1.732</f>
        <v>0</v>
      </c>
      <c r="BR51" s="113">
        <v>0</v>
      </c>
      <c r="BS51" s="53"/>
      <c r="BT51" s="261">
        <f>BU51*1000/BT65*BT67*1.732</f>
        <v>0</v>
      </c>
      <c r="BU51" s="113">
        <v>0</v>
      </c>
      <c r="BV51" s="19"/>
      <c r="BW51" s="261">
        <f>BX51*1000/BW65*BW67*1.732</f>
        <v>0</v>
      </c>
      <c r="BX51" s="113">
        <v>0</v>
      </c>
      <c r="BY51" s="53"/>
      <c r="BZ51" s="261">
        <f>CA51*1000/BZ65*BZ67*1.732</f>
        <v>0</v>
      </c>
      <c r="CA51" s="113">
        <v>0</v>
      </c>
      <c r="CB51" s="53"/>
      <c r="CC51" s="281">
        <f t="shared" si="6"/>
        <v>0</v>
      </c>
    </row>
    <row r="52" spans="1:81" ht="12" customHeight="1">
      <c r="A52" s="352"/>
      <c r="B52" s="358"/>
      <c r="C52" s="2" t="s">
        <v>79</v>
      </c>
      <c r="D52" s="3"/>
      <c r="E52" s="4" t="s">
        <v>80</v>
      </c>
      <c r="F52" s="52"/>
      <c r="G52" s="52"/>
      <c r="H52" s="19"/>
      <c r="I52" s="261">
        <f>J52*1000/I65*I67*1.732</f>
        <v>4.12655873015873</v>
      </c>
      <c r="J52" s="113">
        <v>0.019</v>
      </c>
      <c r="K52" s="53"/>
      <c r="L52" s="261">
        <f>M52*1000/L65*L67*1.732</f>
        <v>5.932787301587302</v>
      </c>
      <c r="M52" s="113">
        <v>0.026</v>
      </c>
      <c r="N52" s="19"/>
      <c r="O52" s="261">
        <f>P52*1000/O65*O67*1.732</f>
        <v>2.5402666666666667</v>
      </c>
      <c r="P52" s="113">
        <v>0.012</v>
      </c>
      <c r="Q52" s="53"/>
      <c r="R52" s="261">
        <f>S52*1000/R65*R67*1.732</f>
        <v>2.1443809523809523</v>
      </c>
      <c r="S52" s="113">
        <v>0.01</v>
      </c>
      <c r="T52" s="53"/>
      <c r="U52" s="261">
        <f>V52*1000/U65*U67*1.732</f>
        <v>4.022088888888889</v>
      </c>
      <c r="V52" s="113">
        <v>0.019</v>
      </c>
      <c r="W52" s="53"/>
      <c r="X52" s="261">
        <f>Y52*1000/X65*X67*1.732</f>
        <v>4.387733333333333</v>
      </c>
      <c r="Y52" s="113">
        <v>0.019</v>
      </c>
      <c r="Z52" s="19"/>
      <c r="AA52" s="261">
        <f>AB52*1000/AA65*AA67*1.732</f>
        <v>4.387733333333333</v>
      </c>
      <c r="AB52" s="113">
        <v>0.019</v>
      </c>
      <c r="AC52" s="53"/>
      <c r="AD52" s="261">
        <f>AE52*1000/AD65*AD67*1.732</f>
        <v>8.879936507936508</v>
      </c>
      <c r="AE52" s="113">
        <v>0.038</v>
      </c>
      <c r="AF52" s="53"/>
      <c r="AG52" s="261">
        <f>AH52*1000/AG65*AG67*1.732</f>
        <v>21.73247619047619</v>
      </c>
      <c r="AH52" s="291">
        <v>0.093</v>
      </c>
      <c r="AI52" s="53"/>
      <c r="AJ52" s="261">
        <f>AK52*1000/AJ65*AJ67*1.732</f>
        <v>21.765466666666665</v>
      </c>
      <c r="AK52" s="113">
        <v>0.091</v>
      </c>
      <c r="AL52" s="19"/>
      <c r="AM52" s="261">
        <f>AN52*1000/AM65*AM67*1.732</f>
        <v>25.705079365079367</v>
      </c>
      <c r="AN52" s="113">
        <v>0.11</v>
      </c>
      <c r="AO52" s="53"/>
      <c r="AP52" s="261">
        <f>AQ52*1000/AP65*AP67*1.732</f>
        <v>21.04792380952381</v>
      </c>
      <c r="AQ52" s="113">
        <v>0.088</v>
      </c>
      <c r="AR52" s="53"/>
      <c r="AS52" s="261">
        <f>AT52*1000/AS65*AS67*1.732</f>
        <v>17.78186666666667</v>
      </c>
      <c r="AT52" s="113">
        <v>0.077</v>
      </c>
      <c r="AU52" s="53"/>
      <c r="AV52" s="261">
        <f>AW52*1000/AV65*AV67*1.732</f>
        <v>18.02654603174603</v>
      </c>
      <c r="AW52" s="113">
        <v>0.079</v>
      </c>
      <c r="AX52" s="19"/>
      <c r="AY52" s="261">
        <f>AZ52*1000/AY65*AY67*1.732</f>
        <v>17.570177777777776</v>
      </c>
      <c r="AZ52" s="113">
        <v>0.077</v>
      </c>
      <c r="BA52" s="53"/>
      <c r="BB52" s="261">
        <f>BC52*1000/BB65*BB67*1.732</f>
        <v>17.023085714285717</v>
      </c>
      <c r="BC52" s="113">
        <v>0.072</v>
      </c>
      <c r="BD52" s="53"/>
      <c r="BE52" s="261">
        <f>BF52*1000/BE65*BE67*1.732</f>
        <v>14.47457142857143</v>
      </c>
      <c r="BF52" s="113">
        <v>0.065</v>
      </c>
      <c r="BG52" s="53"/>
      <c r="BH52" s="261">
        <f>BI52*1000/BH65*BH67*1.732</f>
        <v>8.412571428571427</v>
      </c>
      <c r="BI52" s="113">
        <v>0.036</v>
      </c>
      <c r="BJ52" s="19"/>
      <c r="BK52" s="261">
        <f>BL52*1000/BK65*BK67*1.732</f>
        <v>4.959568253968254</v>
      </c>
      <c r="BL52" s="113">
        <v>0.022</v>
      </c>
      <c r="BM52" s="53"/>
      <c r="BN52" s="261">
        <f>BO52*1000/BN65*BN67*1.732</f>
        <v>5.443428571428571</v>
      </c>
      <c r="BO52" s="113">
        <v>0.022</v>
      </c>
      <c r="BP52" s="53"/>
      <c r="BQ52" s="261">
        <f>BR52*1000/BQ65*BQ67*1.732</f>
        <v>4.648907936507936</v>
      </c>
      <c r="BR52" s="113">
        <v>0.019</v>
      </c>
      <c r="BS52" s="53"/>
      <c r="BT52" s="261">
        <f>BU52*1000/BT65*BT67*1.732</f>
        <v>3.2715555555555556</v>
      </c>
      <c r="BU52" s="113">
        <v>0.014</v>
      </c>
      <c r="BV52" s="19"/>
      <c r="BW52" s="261">
        <f>BX52*1000/BW65*BW67*1.732</f>
        <v>3.1176000000000004</v>
      </c>
      <c r="BX52" s="113">
        <v>0.014</v>
      </c>
      <c r="BY52" s="53"/>
      <c r="BZ52" s="261">
        <f>CA52*1000/BZ65*BZ67*1.732</f>
        <v>3.2330666666666668</v>
      </c>
      <c r="CA52" s="113">
        <v>0.014</v>
      </c>
      <c r="CB52" s="53"/>
      <c r="CC52" s="281">
        <f t="shared" si="6"/>
        <v>1.0549999999999997</v>
      </c>
    </row>
    <row r="53" spans="1:81" ht="12" customHeight="1">
      <c r="A53" s="352"/>
      <c r="B53" s="358"/>
      <c r="C53" s="2" t="s">
        <v>81</v>
      </c>
      <c r="D53" s="3"/>
      <c r="E53" s="4" t="s">
        <v>82</v>
      </c>
      <c r="F53" s="52"/>
      <c r="G53" s="52"/>
      <c r="H53" s="19"/>
      <c r="I53" s="261">
        <f>J53*1000/I65*I67*1.732</f>
        <v>259.3216380952381</v>
      </c>
      <c r="J53" s="113">
        <v>1.194</v>
      </c>
      <c r="K53" s="53"/>
      <c r="L53" s="261">
        <f>M53*1000/L65*L67*1.732</f>
        <v>240.50606984126986</v>
      </c>
      <c r="M53" s="113">
        <v>1.054</v>
      </c>
      <c r="N53" s="19"/>
      <c r="O53" s="261">
        <f>P53*1000/O65*O67*1.732</f>
        <v>209.9953777777778</v>
      </c>
      <c r="P53" s="113">
        <v>0.992</v>
      </c>
      <c r="Q53" s="53"/>
      <c r="R53" s="261">
        <f>S53*1000/R65*R67*1.732</f>
        <v>202.85843809523809</v>
      </c>
      <c r="S53" s="113">
        <v>0.946</v>
      </c>
      <c r="T53" s="53"/>
      <c r="U53" s="261">
        <f>V53*1000/U65*U67*1.732</f>
        <v>201.10444444444443</v>
      </c>
      <c r="V53" s="113">
        <v>0.95</v>
      </c>
      <c r="W53" s="53"/>
      <c r="X53" s="261">
        <f>Y53*1000/X65*X67*1.732</f>
        <v>247.79146666666665</v>
      </c>
      <c r="Y53" s="113">
        <v>1.073</v>
      </c>
      <c r="Z53" s="19"/>
      <c r="AA53" s="261">
        <f>AB53*1000/AA65*AA67*1.732</f>
        <v>309.4506666666666</v>
      </c>
      <c r="AB53" s="113">
        <v>1.34</v>
      </c>
      <c r="AC53" s="53"/>
      <c r="AD53" s="261">
        <f>AE53*1000/AD65*AD67*1.732</f>
        <v>383.7067301587302</v>
      </c>
      <c r="AE53" s="113">
        <v>1.642</v>
      </c>
      <c r="AF53" s="53"/>
      <c r="AG53" s="261">
        <f>AH53*1000/AG65*AG67*1.732</f>
        <v>435.8179365079365</v>
      </c>
      <c r="AH53" s="113">
        <v>1.865</v>
      </c>
      <c r="AI53" s="53"/>
      <c r="AJ53" s="261">
        <f>AK53*1000/AJ65*AJ67*1.732</f>
        <v>481.71043809523803</v>
      </c>
      <c r="AK53" s="113">
        <v>2.014</v>
      </c>
      <c r="AL53" s="19"/>
      <c r="AM53" s="261">
        <f>AN53*1000/AM65*AM67*1.732</f>
        <v>484.89126984126983</v>
      </c>
      <c r="AN53" s="113">
        <v>2.075</v>
      </c>
      <c r="AO53" s="53"/>
      <c r="AP53" s="261">
        <f>AQ53*1000/AP65*AP67*1.732</f>
        <v>477.6443619047619</v>
      </c>
      <c r="AQ53" s="113">
        <v>1.997</v>
      </c>
      <c r="AR53" s="53"/>
      <c r="AS53" s="261">
        <f>AT53*1000/AS65*AS67*1.732</f>
        <v>445.7013333333334</v>
      </c>
      <c r="AT53" s="113">
        <v>1.93</v>
      </c>
      <c r="AU53" s="53"/>
      <c r="AV53" s="261">
        <f>AW53*1000/AV65*AV67*1.732</f>
        <v>427.61705396825397</v>
      </c>
      <c r="AW53" s="113">
        <v>1.874</v>
      </c>
      <c r="AX53" s="19"/>
      <c r="AY53" s="261">
        <f>AZ53*1000/AY65*AY67*1.732</f>
        <v>411.41598095238095</v>
      </c>
      <c r="AZ53" s="113">
        <v>1.803</v>
      </c>
      <c r="BA53" s="53"/>
      <c r="BB53" s="261">
        <f>BC53*1000/BB65*BB67*1.732</f>
        <v>432.1972317460318</v>
      </c>
      <c r="BC53" s="113">
        <v>1.828</v>
      </c>
      <c r="BD53" s="53"/>
      <c r="BE53" s="261">
        <f>BF53*1000/BE65*BE67*1.732</f>
        <v>408.18291428571433</v>
      </c>
      <c r="BF53" s="113">
        <v>1.833</v>
      </c>
      <c r="BG53" s="53"/>
      <c r="BH53" s="261">
        <f>BI53*1000/BH65*BH67*1.732</f>
        <v>462.22406349206346</v>
      </c>
      <c r="BI53" s="113">
        <v>1.978</v>
      </c>
      <c r="BJ53" s="19"/>
      <c r="BK53" s="261">
        <f>BL53*1000/BK65*BK67*1.732</f>
        <v>495.5059555555556</v>
      </c>
      <c r="BL53" s="113">
        <v>2.198</v>
      </c>
      <c r="BM53" s="53"/>
      <c r="BN53" s="261">
        <f>BO53*1000/BN65*BN67*1.732</f>
        <v>545.58</v>
      </c>
      <c r="BO53" s="113">
        <v>2.205</v>
      </c>
      <c r="BP53" s="53"/>
      <c r="BQ53" s="261">
        <f>BR53*1000/BQ65*BQ67*1.732</f>
        <v>521.1670476190477</v>
      </c>
      <c r="BR53" s="113">
        <v>2.13</v>
      </c>
      <c r="BS53" s="53"/>
      <c r="BT53" s="261">
        <f>BU53*1000/BT65*BT67*1.732</f>
        <v>461.5230158730159</v>
      </c>
      <c r="BU53" s="113">
        <v>1.975</v>
      </c>
      <c r="BV53" s="19"/>
      <c r="BW53" s="261">
        <f>BX53*1000/BW65*BW67*1.732</f>
        <v>388.8092571428572</v>
      </c>
      <c r="BX53" s="113">
        <v>1.746</v>
      </c>
      <c r="BY53" s="53"/>
      <c r="BZ53" s="261">
        <f>CA53*1000/BZ65*BZ67*1.732</f>
        <v>332.31306666666666</v>
      </c>
      <c r="CA53" s="113">
        <v>1.439</v>
      </c>
      <c r="CB53" s="53"/>
      <c r="CC53" s="281">
        <f t="shared" si="6"/>
        <v>40.081</v>
      </c>
    </row>
    <row r="54" spans="1:81" ht="12" customHeight="1">
      <c r="A54" s="352"/>
      <c r="B54" s="358"/>
      <c r="C54" s="2" t="s">
        <v>83</v>
      </c>
      <c r="D54" s="3"/>
      <c r="E54" s="4" t="s">
        <v>84</v>
      </c>
      <c r="F54" s="52"/>
      <c r="G54" s="52"/>
      <c r="H54" s="19"/>
      <c r="I54" s="261">
        <f>J54*1000/I65*I67*1.732</f>
        <v>49.518704761904765</v>
      </c>
      <c r="J54" s="113">
        <v>0.228</v>
      </c>
      <c r="K54" s="53"/>
      <c r="L54" s="261">
        <f>M54*1000/L65*L67*1.732</f>
        <v>52.4823492063492</v>
      </c>
      <c r="M54" s="113">
        <v>0.23</v>
      </c>
      <c r="N54" s="19"/>
      <c r="O54" s="261">
        <f>P54*1000/O65*O67*1.732</f>
        <v>50.80533333333333</v>
      </c>
      <c r="P54" s="113">
        <v>0.24</v>
      </c>
      <c r="Q54" s="53"/>
      <c r="R54" s="261">
        <f>S54*1000/R65*R67*1.732</f>
        <v>51.46514285714286</v>
      </c>
      <c r="S54" s="113">
        <v>0.24</v>
      </c>
      <c r="T54" s="53"/>
      <c r="U54" s="261">
        <f>V54*1000/U65*U67*1.732</f>
        <v>50.80533333333333</v>
      </c>
      <c r="V54" s="113">
        <v>0.24</v>
      </c>
      <c r="W54" s="53"/>
      <c r="X54" s="261">
        <f>Y54*1000/X65*X67*1.732</f>
        <v>55.424</v>
      </c>
      <c r="Y54" s="113">
        <v>0.24</v>
      </c>
      <c r="Z54" s="19"/>
      <c r="AA54" s="261">
        <f>AB54*1000/AA65*AA67*1.732</f>
        <v>53.114666666666665</v>
      </c>
      <c r="AB54" s="113">
        <v>0.23</v>
      </c>
      <c r="AC54" s="53"/>
      <c r="AD54" s="261">
        <f>AE54*1000/AD65*AD67*1.732</f>
        <v>53.74698412698412</v>
      </c>
      <c r="AE54" s="113">
        <v>0.23</v>
      </c>
      <c r="AF54" s="53"/>
      <c r="AG54" s="261">
        <f>AH54*1000/AG65*AG67*1.732</f>
        <v>56.08380952380952</v>
      </c>
      <c r="AH54" s="113">
        <v>0.24</v>
      </c>
      <c r="AI54" s="53"/>
      <c r="AJ54" s="261">
        <f>AK54*1000/AJ65*AJ67*1.732</f>
        <v>59.7952380952381</v>
      </c>
      <c r="AK54" s="113">
        <v>0.25</v>
      </c>
      <c r="AL54" s="19"/>
      <c r="AM54" s="261">
        <f>AN54*1000/AM65*AM67*1.732</f>
        <v>53.74698412698412</v>
      </c>
      <c r="AN54" s="113">
        <v>0.23</v>
      </c>
      <c r="AO54" s="53"/>
      <c r="AP54" s="261">
        <f>AQ54*1000/AP65*AP67*1.732</f>
        <v>55.01161904761904</v>
      </c>
      <c r="AQ54" s="113">
        <v>0.23</v>
      </c>
      <c r="AR54" s="53"/>
      <c r="AS54" s="261">
        <f>AT54*1000/AS65*AS67*1.732</f>
        <v>53.114666666666665</v>
      </c>
      <c r="AT54" s="113">
        <v>0.23</v>
      </c>
      <c r="AU54" s="53"/>
      <c r="AV54" s="261">
        <f>AW54*1000/AV65*AV67*1.732</f>
        <v>52.4823492063492</v>
      </c>
      <c r="AW54" s="113">
        <v>0.23</v>
      </c>
      <c r="AX54" s="19"/>
      <c r="AY54" s="261">
        <f>AZ54*1000/AY65*AY67*1.732</f>
        <v>70.73707936507937</v>
      </c>
      <c r="AZ54" s="113">
        <v>0.31</v>
      </c>
      <c r="BA54" s="53"/>
      <c r="BB54" s="261">
        <f>BC54*1000/BB65*BB67*1.732</f>
        <v>54.37930158730158</v>
      </c>
      <c r="BC54" s="113">
        <v>0.23</v>
      </c>
      <c r="BD54" s="53"/>
      <c r="BE54" s="261">
        <f>BF54*1000/BE65*BE67*1.732</f>
        <v>51.21771428571429</v>
      </c>
      <c r="BF54" s="113">
        <v>0.23</v>
      </c>
      <c r="BG54" s="53"/>
      <c r="BH54" s="261">
        <f>BI54*1000/BH65*BH67*1.732</f>
        <v>51.410158730158734</v>
      </c>
      <c r="BI54" s="113">
        <v>0.22</v>
      </c>
      <c r="BJ54" s="19"/>
      <c r="BK54" s="261">
        <f>BL54*1000/BK65*BK67*1.732</f>
        <v>51.85003174603174</v>
      </c>
      <c r="BL54" s="113">
        <v>0.23</v>
      </c>
      <c r="BM54" s="53"/>
      <c r="BN54" s="261">
        <f>BO54*1000/BN65*BN67*1.732</f>
        <v>56.90857142857142</v>
      </c>
      <c r="BO54" s="113">
        <v>0.23</v>
      </c>
      <c r="BP54" s="53"/>
      <c r="BQ54" s="261">
        <f>BR54*1000/BQ65*BQ67*1.732</f>
        <v>58.72304761904762</v>
      </c>
      <c r="BR54" s="113">
        <v>0.24</v>
      </c>
      <c r="BS54" s="53"/>
      <c r="BT54" s="261">
        <f>BU54*1000/BT65*BT67*1.732</f>
        <v>56.08380952380952</v>
      </c>
      <c r="BU54" s="113">
        <v>0.24</v>
      </c>
      <c r="BV54" s="19"/>
      <c r="BW54" s="261">
        <f>BX54*1000/BW65*BW67*1.732</f>
        <v>53.44457142857143</v>
      </c>
      <c r="BX54" s="113">
        <v>0.24</v>
      </c>
      <c r="BY54" s="53"/>
      <c r="BZ54" s="261">
        <f>CA54*1000/BZ65*BZ67*1.732</f>
        <v>55.424</v>
      </c>
      <c r="CA54" s="113">
        <v>0.24</v>
      </c>
      <c r="CB54" s="53"/>
      <c r="CC54" s="281">
        <f t="shared" si="6"/>
        <v>5.698000000000001</v>
      </c>
    </row>
    <row r="55" spans="1:81" ht="12" customHeight="1">
      <c r="A55" s="352"/>
      <c r="B55" s="358"/>
      <c r="C55" s="2" t="s">
        <v>111</v>
      </c>
      <c r="D55" s="3"/>
      <c r="E55" s="4" t="s">
        <v>85</v>
      </c>
      <c r="F55" s="52"/>
      <c r="G55" s="52"/>
      <c r="H55" s="19"/>
      <c r="I55" s="261">
        <f>J55*1000/I65*I67*1.732</f>
        <v>212.62636825396825</v>
      </c>
      <c r="J55" s="113">
        <v>0.979</v>
      </c>
      <c r="K55" s="53"/>
      <c r="L55" s="261">
        <f>M55*1000/L65*L67*1.732</f>
        <v>223.39226031746028</v>
      </c>
      <c r="M55" s="113">
        <v>0.979</v>
      </c>
      <c r="N55" s="19"/>
      <c r="O55" s="261">
        <f>P55*1000/O65*O67*1.732</f>
        <v>196.02391111111112</v>
      </c>
      <c r="P55" s="113">
        <v>0.926</v>
      </c>
      <c r="Q55" s="53"/>
      <c r="R55" s="261">
        <f>S55*1000/R65*R67*1.732</f>
        <v>200.71405714285717</v>
      </c>
      <c r="S55" s="113">
        <v>0.936</v>
      </c>
      <c r="T55" s="53"/>
      <c r="U55" s="261">
        <f>V55*1000/U65*U67*1.732</f>
        <v>190.0966222222222</v>
      </c>
      <c r="V55" s="113">
        <v>0.898</v>
      </c>
      <c r="W55" s="53"/>
      <c r="X55" s="261">
        <f>Y55*1000/X65*X67*1.732</f>
        <v>214.99893333333333</v>
      </c>
      <c r="Y55" s="113">
        <v>0.931</v>
      </c>
      <c r="Z55" s="19"/>
      <c r="AA55" s="261">
        <f>AB55*1000/AA65*AA67*1.732</f>
        <v>226.77653333333333</v>
      </c>
      <c r="AB55" s="113">
        <v>0.982</v>
      </c>
      <c r="AC55" s="53"/>
      <c r="AD55" s="261">
        <f>AE55*1000/AD65*AD67*1.732</f>
        <v>227.13942857142857</v>
      </c>
      <c r="AE55" s="113">
        <v>0.972</v>
      </c>
      <c r="AF55" s="53"/>
      <c r="AG55" s="261">
        <f>AH55*1000/AG65*AG67*1.732</f>
        <v>222.69946031746028</v>
      </c>
      <c r="AH55" s="113">
        <v>0.953</v>
      </c>
      <c r="AI55" s="53"/>
      <c r="AJ55" s="261">
        <f>AK55*1000/AJ65*AJ67*1.732</f>
        <v>232.72306666666668</v>
      </c>
      <c r="AK55" s="113">
        <v>0.973</v>
      </c>
      <c r="AL55" s="19"/>
      <c r="AM55" s="261">
        <f>AN55*1000/AM65*AM67*1.732</f>
        <v>214.75425396825398</v>
      </c>
      <c r="AN55" s="113">
        <v>0.919</v>
      </c>
      <c r="AO55" s="53"/>
      <c r="AP55" s="261">
        <f>AQ55*1000/AP65*AP67*1.732</f>
        <v>219.32893333333334</v>
      </c>
      <c r="AQ55" s="113">
        <v>0.917</v>
      </c>
      <c r="AR55" s="53"/>
      <c r="AS55" s="261">
        <f>AT55*1000/AS65*AS67*1.732</f>
        <v>210.14933333333335</v>
      </c>
      <c r="AT55" s="113">
        <v>0.91</v>
      </c>
      <c r="AU55" s="53"/>
      <c r="AV55" s="261">
        <f>AW55*1000/AV65*AV67*1.732</f>
        <v>215.17763174603175</v>
      </c>
      <c r="AW55" s="113">
        <v>0.943</v>
      </c>
      <c r="AX55" s="19"/>
      <c r="AY55" s="261">
        <f>AZ55*1000/AY65*AY67*1.732</f>
        <v>197.1510857142857</v>
      </c>
      <c r="AZ55" s="113">
        <v>0.864</v>
      </c>
      <c r="BA55" s="53"/>
      <c r="BB55" s="261">
        <f>BC55*1000/BB65*BB67*1.732</f>
        <v>210.42425396825394</v>
      </c>
      <c r="BC55" s="113">
        <v>0.89</v>
      </c>
      <c r="BD55" s="53"/>
      <c r="BE55" s="261">
        <f>BF55*1000/BE65*BE67*1.732</f>
        <v>204.64817142857143</v>
      </c>
      <c r="BF55" s="113">
        <v>0.919</v>
      </c>
      <c r="BG55" s="53"/>
      <c r="BH55" s="261">
        <f>BI55*1000/BH65*BH67*1.732</f>
        <v>191.386</v>
      </c>
      <c r="BI55" s="113">
        <v>0.819</v>
      </c>
      <c r="BJ55" s="19"/>
      <c r="BK55" s="261">
        <f>BL55*1000/BK65*BK67*1.732</f>
        <v>200.63707936507936</v>
      </c>
      <c r="BL55" s="113">
        <v>0.89</v>
      </c>
      <c r="BM55" s="53"/>
      <c r="BN55" s="261">
        <f>BO55*1000/BN65*BN67*1.732</f>
        <v>228.12914285714288</v>
      </c>
      <c r="BO55" s="113">
        <v>0.922</v>
      </c>
      <c r="BP55" s="53"/>
      <c r="BQ55" s="261">
        <f>BR55*1000/BQ65*BQ67*1.732</f>
        <v>215.56252063492065</v>
      </c>
      <c r="BR55" s="113">
        <v>0.881</v>
      </c>
      <c r="BS55" s="53"/>
      <c r="BT55" s="261">
        <f>BU55*1000/BT65*BT67*1.732</f>
        <v>223.86787301587302</v>
      </c>
      <c r="BU55" s="113">
        <v>0.958</v>
      </c>
      <c r="BV55" s="19"/>
      <c r="BW55" s="261">
        <f>BX55*1000/BW65*BW67*1.732</f>
        <v>196.6314857142857</v>
      </c>
      <c r="BX55" s="113">
        <v>0.883</v>
      </c>
      <c r="BY55" s="53"/>
      <c r="BZ55" s="261">
        <f>CA55*1000/BZ65*BZ67*1.732</f>
        <v>208.99466666666666</v>
      </c>
      <c r="CA55" s="113">
        <v>0.905</v>
      </c>
      <c r="CB55" s="53"/>
      <c r="CC55" s="281">
        <f t="shared" si="6"/>
        <v>22.149</v>
      </c>
    </row>
    <row r="56" spans="1:81" ht="12" customHeight="1">
      <c r="A56" s="352"/>
      <c r="B56" s="358"/>
      <c r="C56" s="2" t="s">
        <v>86</v>
      </c>
      <c r="D56" s="3"/>
      <c r="E56" s="4" t="s">
        <v>87</v>
      </c>
      <c r="F56" s="52"/>
      <c r="G56" s="52"/>
      <c r="H56" s="19"/>
      <c r="I56" s="261">
        <f>J56*1000/I65*I67*1.732</f>
        <v>157.67798095238095</v>
      </c>
      <c r="J56" s="113">
        <v>0.726</v>
      </c>
      <c r="K56" s="53"/>
      <c r="L56" s="261">
        <f>M56*1000/L65*L67*1.732</f>
        <v>167.03078095238092</v>
      </c>
      <c r="M56" s="113">
        <v>0.732</v>
      </c>
      <c r="N56" s="19"/>
      <c r="O56" s="261">
        <f>P56*1000/O65*O67*1.732</f>
        <v>149.45235555555556</v>
      </c>
      <c r="P56" s="113">
        <v>0.706</v>
      </c>
      <c r="Q56" s="53"/>
      <c r="R56" s="261">
        <f>S56*1000/R65*R67*1.732</f>
        <v>151.39329523809525</v>
      </c>
      <c r="S56" s="113">
        <v>0.706</v>
      </c>
      <c r="T56" s="53"/>
      <c r="U56" s="261">
        <f>V56*1000/U65*U67*1.732</f>
        <v>149.02897777777778</v>
      </c>
      <c r="V56" s="113">
        <v>0.704</v>
      </c>
      <c r="W56" s="53"/>
      <c r="X56" s="261">
        <f>Y56*1000/X65*X67*1.732</f>
        <v>162.808</v>
      </c>
      <c r="Y56" s="113">
        <v>0.705</v>
      </c>
      <c r="Z56" s="19"/>
      <c r="AA56" s="261">
        <f>AB56*1000/AA65*AA67*1.732</f>
        <v>162.34613333333334</v>
      </c>
      <c r="AB56" s="113">
        <v>0.703</v>
      </c>
      <c r="AC56" s="53"/>
      <c r="AD56" s="261">
        <f>AE56*1000/AD65*AD67*1.732</f>
        <v>164.979873015873</v>
      </c>
      <c r="AE56" s="113">
        <v>0.706</v>
      </c>
      <c r="AF56" s="53"/>
      <c r="AG56" s="261">
        <f>AH56*1000/AG65*AG67*1.732</f>
        <v>164.2788253968254</v>
      </c>
      <c r="AH56" s="113">
        <v>0.703</v>
      </c>
      <c r="AI56" s="53"/>
      <c r="AJ56" s="261">
        <f>AK56*1000/AJ65*AJ67*1.732</f>
        <v>168.86175238095237</v>
      </c>
      <c r="AK56" s="113">
        <v>0.706</v>
      </c>
      <c r="AL56" s="19"/>
      <c r="AM56" s="261">
        <f>AN56*1000/AM65*AM67*1.732</f>
        <v>164.74619047619046</v>
      </c>
      <c r="AN56" s="113">
        <v>0.705</v>
      </c>
      <c r="AO56" s="53"/>
      <c r="AP56" s="261">
        <f>AQ56*1000/AP65*AP67*1.732</f>
        <v>169.3401142857143</v>
      </c>
      <c r="AQ56" s="113">
        <v>0.708</v>
      </c>
      <c r="AR56" s="53"/>
      <c r="AS56" s="261">
        <f>AT56*1000/AS65*AS67*1.732</f>
        <v>166.04106666666667</v>
      </c>
      <c r="AT56" s="113">
        <v>0.719</v>
      </c>
      <c r="AU56" s="53"/>
      <c r="AV56" s="261">
        <f>AW56*1000/AV65*AV67*1.732</f>
        <v>159.95707301587302</v>
      </c>
      <c r="AW56" s="113">
        <v>0.701</v>
      </c>
      <c r="AX56" s="19"/>
      <c r="AY56" s="261">
        <f>AZ56*1000/AY65*AY67*1.732</f>
        <v>157.90341587301586</v>
      </c>
      <c r="AZ56" s="113">
        <v>0.692</v>
      </c>
      <c r="BA56" s="53"/>
      <c r="BB56" s="261">
        <f>BC56*1000/BB65*BB67*1.732</f>
        <v>163.13790476190476</v>
      </c>
      <c r="BC56" s="113">
        <v>0.69</v>
      </c>
      <c r="BD56" s="53"/>
      <c r="BE56" s="261">
        <f>BF56*1000/BE65*BE67*1.732</f>
        <v>148.30868571428576</v>
      </c>
      <c r="BF56" s="113">
        <v>0.666</v>
      </c>
      <c r="BG56" s="53"/>
      <c r="BH56" s="261">
        <f>BI56*1000/BH65*BH67*1.732</f>
        <v>153.52942857142855</v>
      </c>
      <c r="BI56" s="113">
        <v>0.657</v>
      </c>
      <c r="BJ56" s="19"/>
      <c r="BK56" s="261">
        <f>BL56*1000/BK65*BK67*1.732</f>
        <v>142.2494349206349</v>
      </c>
      <c r="BL56" s="113">
        <v>0.631</v>
      </c>
      <c r="BM56" s="53"/>
      <c r="BN56" s="261">
        <f>BO56*1000/BN65*BN67*1.732</f>
        <v>162.56057142857142</v>
      </c>
      <c r="BO56" s="113">
        <v>0.657</v>
      </c>
      <c r="BP56" s="53"/>
      <c r="BQ56" s="261">
        <f>BR56*1000/BQ65*BQ67*1.732</f>
        <v>163.20113650793652</v>
      </c>
      <c r="BR56" s="113">
        <v>0.667</v>
      </c>
      <c r="BS56" s="53"/>
      <c r="BT56" s="261">
        <f>BU56*1000/BT65*BT67*1.732</f>
        <v>154.23047619047617</v>
      </c>
      <c r="BU56" s="113">
        <v>0.66</v>
      </c>
      <c r="BV56" s="19"/>
      <c r="BW56" s="261">
        <f>BX56*1000/BW65*BW67*1.732</f>
        <v>145.41377142857144</v>
      </c>
      <c r="BX56" s="113">
        <v>0.653</v>
      </c>
      <c r="BY56" s="53"/>
      <c r="BZ56" s="261">
        <f>CA56*1000/BZ65*BZ67*1.732</f>
        <v>152.18506666666667</v>
      </c>
      <c r="CA56" s="113">
        <v>0.659</v>
      </c>
      <c r="CB56" s="53"/>
      <c r="CC56" s="281">
        <f t="shared" si="6"/>
        <v>16.562</v>
      </c>
    </row>
    <row r="57" spans="1:81" ht="12" customHeight="1">
      <c r="A57" s="352"/>
      <c r="B57" s="358"/>
      <c r="C57" s="2" t="s">
        <v>29</v>
      </c>
      <c r="D57" s="3"/>
      <c r="E57" s="4" t="s">
        <v>88</v>
      </c>
      <c r="F57" s="52"/>
      <c r="G57" s="52"/>
      <c r="H57" s="19"/>
      <c r="I57" s="261">
        <f>J57*1000/I65*I67*1.732</f>
        <v>0.8687492063492064</v>
      </c>
      <c r="J57" s="113">
        <v>0.004</v>
      </c>
      <c r="K57" s="53"/>
      <c r="L57" s="261">
        <f>M57*1000/L65*L67*1.732</f>
        <v>1.140920634920635</v>
      </c>
      <c r="M57" s="113">
        <v>0.005</v>
      </c>
      <c r="N57" s="19"/>
      <c r="O57" s="261">
        <f>P57*1000/O65*O67*1.732</f>
        <v>0.8467555555555555</v>
      </c>
      <c r="P57" s="113">
        <v>0.004</v>
      </c>
      <c r="Q57" s="53"/>
      <c r="R57" s="261">
        <f>S57*1000/R65*R67*1.732</f>
        <v>1.0721904761904761</v>
      </c>
      <c r="S57" s="113">
        <v>0.005</v>
      </c>
      <c r="T57" s="53"/>
      <c r="U57" s="261">
        <f>V57*1000/U65*U67*1.732</f>
        <v>1.4818222222222224</v>
      </c>
      <c r="V57" s="113">
        <v>0.007</v>
      </c>
      <c r="W57" s="53"/>
      <c r="X57" s="261">
        <f>Y57*1000/X65*X67*1.732</f>
        <v>0.9237333333333333</v>
      </c>
      <c r="Y57" s="113">
        <v>0.004</v>
      </c>
      <c r="Z57" s="19"/>
      <c r="AA57" s="261">
        <f>AB57*1000/AA65*AA67*1.732</f>
        <v>0.9237333333333333</v>
      </c>
      <c r="AB57" s="113">
        <v>0.004</v>
      </c>
      <c r="AC57" s="53"/>
      <c r="AD57" s="261">
        <f>AE57*1000/AD65*AD67*1.732</f>
        <v>0.9347301587301586</v>
      </c>
      <c r="AE57" s="113">
        <v>0.004</v>
      </c>
      <c r="AF57" s="53"/>
      <c r="AG57" s="261">
        <f>AH57*1000/AG65*AG67*1.732</f>
        <v>1.1684126984126986</v>
      </c>
      <c r="AH57" s="113">
        <v>0.005</v>
      </c>
      <c r="AI57" s="53"/>
      <c r="AJ57" s="261">
        <f>AK57*1000/AJ65*AJ67*1.732</f>
        <v>0.4783619047619047</v>
      </c>
      <c r="AK57" s="113">
        <v>0.002</v>
      </c>
      <c r="AL57" s="19"/>
      <c r="AM57" s="261">
        <f>AN57*1000/AM65*AM67*1.732</f>
        <v>1.402095238095238</v>
      </c>
      <c r="AN57" s="113">
        <v>0.006</v>
      </c>
      <c r="AO57" s="53"/>
      <c r="AP57" s="261">
        <f>AQ57*1000/AP65*AP67*1.732</f>
        <v>1.195904761904762</v>
      </c>
      <c r="AQ57" s="113">
        <v>0.005</v>
      </c>
      <c r="AR57" s="53"/>
      <c r="AS57" s="261">
        <f>AT57*1000/AS65*AS67*1.732</f>
        <v>1.3856000000000002</v>
      </c>
      <c r="AT57" s="113">
        <v>0.006</v>
      </c>
      <c r="AU57" s="53"/>
      <c r="AV57" s="261">
        <f>AW57*1000/AV65*AV67*1.732</f>
        <v>0.45636825396825387</v>
      </c>
      <c r="AW57" s="113">
        <v>0.002</v>
      </c>
      <c r="AX57" s="19"/>
      <c r="AY57" s="261">
        <f>AZ57*1000/AY65*AY67*1.732</f>
        <v>1.3691047619047618</v>
      </c>
      <c r="AZ57" s="113">
        <v>0.006</v>
      </c>
      <c r="BA57" s="53"/>
      <c r="BB57" s="261">
        <f>BC57*1000/BB65*BB67*1.732</f>
        <v>1.1821587301587302</v>
      </c>
      <c r="BC57" s="113">
        <v>0.005</v>
      </c>
      <c r="BD57" s="53"/>
      <c r="BE57" s="261">
        <f>BF57*1000/BE65*BE67*1.732</f>
        <v>1.336114285714286</v>
      </c>
      <c r="BF57" s="113">
        <v>0.006</v>
      </c>
      <c r="BG57" s="53"/>
      <c r="BH57" s="261">
        <f>BI57*1000/BH65*BH67*1.732</f>
        <v>1.402095238095238</v>
      </c>
      <c r="BI57" s="113">
        <v>0.006</v>
      </c>
      <c r="BJ57" s="19"/>
      <c r="BK57" s="261">
        <f>BL57*1000/BK65*BK67*1.732</f>
        <v>0.6763047619047619</v>
      </c>
      <c r="BL57" s="113">
        <v>0.003</v>
      </c>
      <c r="BM57" s="53"/>
      <c r="BN57" s="261">
        <f>BO57*1000/BN65*BN67*1.732</f>
        <v>0.9897142857142857</v>
      </c>
      <c r="BO57" s="113">
        <v>0.004</v>
      </c>
      <c r="BP57" s="53"/>
      <c r="BQ57" s="261">
        <f>BR57*1000/BQ65*BQ67*1.732</f>
        <v>0.9787174603174603</v>
      </c>
      <c r="BR57" s="113">
        <v>0.004</v>
      </c>
      <c r="BS57" s="53"/>
      <c r="BT57" s="261">
        <f>BU57*1000/BT65*BT67*1.732</f>
        <v>1.1684126984126986</v>
      </c>
      <c r="BU57" s="113">
        <v>0.005</v>
      </c>
      <c r="BV57" s="19"/>
      <c r="BW57" s="261">
        <f>BX57*1000/BW65*BW67*1.732</f>
        <v>1.1134285714285714</v>
      </c>
      <c r="BX57" s="113">
        <v>0.005</v>
      </c>
      <c r="BY57" s="53"/>
      <c r="BZ57" s="261">
        <f>CA57*1000/BZ65*BZ67*1.732</f>
        <v>0.6928000000000001</v>
      </c>
      <c r="CA57" s="113">
        <v>0.003</v>
      </c>
      <c r="CB57" s="53"/>
      <c r="CC57" s="281">
        <f t="shared" si="6"/>
        <v>0.11000000000000004</v>
      </c>
    </row>
    <row r="58" spans="1:81" ht="12" customHeight="1">
      <c r="A58" s="352"/>
      <c r="B58" s="358"/>
      <c r="C58" s="248" t="s">
        <v>206</v>
      </c>
      <c r="D58" s="14"/>
      <c r="E58" s="18" t="s">
        <v>89</v>
      </c>
      <c r="F58" s="52"/>
      <c r="G58" s="52"/>
      <c r="H58" s="19"/>
      <c r="I58" s="261">
        <f>J58*1000/I65*I67*1.732</f>
        <v>6.2984317460317465</v>
      </c>
      <c r="J58" s="113">
        <v>0.029</v>
      </c>
      <c r="K58" s="53"/>
      <c r="L58" s="261">
        <f>M58*1000/L65*L67*1.732</f>
        <v>5.020050793650793</v>
      </c>
      <c r="M58" s="113">
        <v>0.022</v>
      </c>
      <c r="N58" s="19"/>
      <c r="O58" s="261">
        <f>P58*1000/O65*O67*1.732</f>
        <v>2.751955555555556</v>
      </c>
      <c r="P58" s="113">
        <v>0.013</v>
      </c>
      <c r="Q58" s="53"/>
      <c r="R58" s="261">
        <f>S58*1000/R65*R67*1.732</f>
        <v>1.5010666666666668</v>
      </c>
      <c r="S58" s="113">
        <v>0.007</v>
      </c>
      <c r="T58" s="53"/>
      <c r="U58" s="261">
        <f>V58*1000/U65*U67*1.732</f>
        <v>6.562355555555556</v>
      </c>
      <c r="V58" s="113">
        <v>0.031</v>
      </c>
      <c r="W58" s="53"/>
      <c r="X58" s="261">
        <f>Y58*1000/X65*X67*1.732</f>
        <v>7.851733333333333</v>
      </c>
      <c r="Y58" s="113">
        <v>0.034</v>
      </c>
      <c r="Z58" s="19"/>
      <c r="AA58" s="261">
        <f>AB58*1000/AA65*AA67*1.732</f>
        <v>5.080533333333333</v>
      </c>
      <c r="AB58" s="113">
        <v>0.022</v>
      </c>
      <c r="AC58" s="53"/>
      <c r="AD58" s="261">
        <f>AE58*1000/AD65*AD67*1.732</f>
        <v>17.993555555555556</v>
      </c>
      <c r="AE58" s="113">
        <v>0.077</v>
      </c>
      <c r="AF58" s="53"/>
      <c r="AG58" s="261">
        <f>AH58*1000/AG65*AG67*1.732</f>
        <v>18.694603174603177</v>
      </c>
      <c r="AH58" s="113">
        <v>0.08</v>
      </c>
      <c r="AI58" s="53"/>
      <c r="AJ58" s="261">
        <f>AK58*1000/AJ65*AJ67*1.732</f>
        <v>16.26430476190476</v>
      </c>
      <c r="AK58" s="113">
        <v>0.068</v>
      </c>
      <c r="AL58" s="19"/>
      <c r="AM58" s="261">
        <f>AN58*1000/AM65*AM67*1.732</f>
        <v>21.498793650793647</v>
      </c>
      <c r="AN58" s="113">
        <v>0.092</v>
      </c>
      <c r="AO58" s="53"/>
      <c r="AP58" s="261">
        <f>AQ58*1000/AP65*AP67*1.732</f>
        <v>16.02512380952381</v>
      </c>
      <c r="AQ58" s="113">
        <v>0.067</v>
      </c>
      <c r="AR58" s="53"/>
      <c r="AS58" s="261">
        <f>AT58*1000/AS65*AS67*1.732</f>
        <v>15.472533333333331</v>
      </c>
      <c r="AT58" s="113">
        <v>0.067</v>
      </c>
      <c r="AU58" s="53"/>
      <c r="AV58" s="261">
        <f>AW58*1000/AV65*AV67*1.732</f>
        <v>9.355549206349206</v>
      </c>
      <c r="AW58" s="113">
        <v>0.041</v>
      </c>
      <c r="AX58" s="19"/>
      <c r="AY58" s="261">
        <f>AZ58*1000/AY65*AY67*1.732</f>
        <v>6.617339682539683</v>
      </c>
      <c r="AZ58" s="113">
        <v>0.029</v>
      </c>
      <c r="BA58" s="53"/>
      <c r="BB58" s="261">
        <f>BC58*1000/BB65*BB67*1.732</f>
        <v>7.565815873015873</v>
      </c>
      <c r="BC58" s="113">
        <v>0.032</v>
      </c>
      <c r="BD58" s="53"/>
      <c r="BE58" s="261">
        <f>BF58*1000/BE65*BE67*1.732</f>
        <v>4.453714285714286</v>
      </c>
      <c r="BF58" s="113">
        <v>0.02</v>
      </c>
      <c r="BG58" s="53"/>
      <c r="BH58" s="261">
        <f>BI58*1000/BH65*BH67*1.732</f>
        <v>7.477841269841269</v>
      </c>
      <c r="BI58" s="113">
        <v>0.032</v>
      </c>
      <c r="BJ58" s="19"/>
      <c r="BK58" s="261">
        <f>BL58*1000/BK65*BK67*1.732</f>
        <v>2.930653968253968</v>
      </c>
      <c r="BL58" s="113">
        <v>0.013</v>
      </c>
      <c r="BM58" s="53"/>
      <c r="BN58" s="261">
        <f>BO58*1000/BN65*BN67*1.732</f>
        <v>4.948571428571429</v>
      </c>
      <c r="BO58" s="113">
        <v>0.02</v>
      </c>
      <c r="BP58" s="53"/>
      <c r="BQ58" s="261">
        <f>BR58*1000/BQ65*BQ67*1.732</f>
        <v>6.606342857142857</v>
      </c>
      <c r="BR58" s="113">
        <v>0.027</v>
      </c>
      <c r="BS58" s="53"/>
      <c r="BT58" s="261">
        <f>BU58*1000/BT65*BT67*1.732</f>
        <v>2.5705079365079366</v>
      </c>
      <c r="BU58" s="113">
        <v>0.011</v>
      </c>
      <c r="BV58" s="19"/>
      <c r="BW58" s="261">
        <f>BX58*1000/BW65*BW67*1.732</f>
        <v>3.1176000000000004</v>
      </c>
      <c r="BX58" s="113">
        <v>0.014</v>
      </c>
      <c r="BY58" s="53"/>
      <c r="BZ58" s="261">
        <f>CA58*1000/BZ65*BZ67*1.732</f>
        <v>2.5402666666666667</v>
      </c>
      <c r="CA58" s="113">
        <v>0.011</v>
      </c>
      <c r="CB58" s="53"/>
      <c r="CC58" s="281">
        <f t="shared" si="6"/>
        <v>0.8590000000000002</v>
      </c>
    </row>
    <row r="59" spans="1:81" ht="12" customHeight="1">
      <c r="A59" s="352"/>
      <c r="B59" s="358"/>
      <c r="C59" s="247" t="s">
        <v>207</v>
      </c>
      <c r="D59" s="3"/>
      <c r="E59" s="4" t="s">
        <v>108</v>
      </c>
      <c r="F59" s="114"/>
      <c r="G59" s="52"/>
      <c r="H59" s="19"/>
      <c r="I59" s="261">
        <f>J59*1000/I65*I67*1.732</f>
        <v>130.31238095238095</v>
      </c>
      <c r="J59" s="113">
        <v>0.6</v>
      </c>
      <c r="K59" s="116"/>
      <c r="L59" s="261">
        <f>M59*1000/L65*L67*1.732</f>
        <v>109.52838095238094</v>
      </c>
      <c r="M59" s="113">
        <v>0.48</v>
      </c>
      <c r="N59" s="118"/>
      <c r="O59" s="261">
        <f>P59*1000/O65*O67*1.732</f>
        <v>101.61066666666666</v>
      </c>
      <c r="P59" s="113">
        <v>0.48</v>
      </c>
      <c r="Q59" s="116"/>
      <c r="R59" s="261">
        <f>S59*1000/R65*R67*1.732</f>
        <v>51.46514285714286</v>
      </c>
      <c r="S59" s="113">
        <v>0.24</v>
      </c>
      <c r="T59" s="116"/>
      <c r="U59" s="261">
        <f>V59*1000/U65*U67*1.732</f>
        <v>101.61066666666666</v>
      </c>
      <c r="V59" s="113">
        <v>0.48</v>
      </c>
      <c r="W59" s="116"/>
      <c r="X59" s="261">
        <f>Y59*1000/X65*X67*1.732</f>
        <v>138.56</v>
      </c>
      <c r="Y59" s="113">
        <v>0.6</v>
      </c>
      <c r="Z59" s="118"/>
      <c r="AA59" s="261">
        <f>AB59*1000/AA65*AA67*1.732</f>
        <v>83.136</v>
      </c>
      <c r="AB59" s="113">
        <v>0.36</v>
      </c>
      <c r="AC59" s="116"/>
      <c r="AD59" s="261">
        <f>AE59*1000/AD65*AD67*1.732</f>
        <v>84.12571428571428</v>
      </c>
      <c r="AE59" s="113">
        <v>0.36</v>
      </c>
      <c r="AF59" s="116"/>
      <c r="AG59" s="261">
        <f>AH59*1000/AG65*AG67*1.732</f>
        <v>84.12571428571428</v>
      </c>
      <c r="AH59" s="113">
        <v>0.36</v>
      </c>
      <c r="AI59" s="116"/>
      <c r="AJ59" s="261">
        <f>AK59*1000/AJ65*AJ67*1.732</f>
        <v>143.50857142857143</v>
      </c>
      <c r="AK59" s="113">
        <v>0.6</v>
      </c>
      <c r="AL59" s="118"/>
      <c r="AM59" s="261">
        <f>AN59*1000/AM65*AM67*1.732</f>
        <v>112.16761904761904</v>
      </c>
      <c r="AN59" s="113">
        <v>0.48</v>
      </c>
      <c r="AO59" s="116"/>
      <c r="AP59" s="261">
        <f>AQ59*1000/AP65*AP67*1.732</f>
        <v>114.80685714285715</v>
      </c>
      <c r="AQ59" s="113">
        <v>0.48</v>
      </c>
      <c r="AR59" s="116"/>
      <c r="AS59" s="261">
        <f>AT59*1000/AS65*AS67*1.732</f>
        <v>110.848</v>
      </c>
      <c r="AT59" s="113">
        <v>0.48</v>
      </c>
      <c r="AU59" s="116"/>
      <c r="AV59" s="261">
        <f>AW59*1000/AV65*AV67*1.732</f>
        <v>136.9104761904762</v>
      </c>
      <c r="AW59" s="113">
        <v>0.6</v>
      </c>
      <c r="AX59" s="118"/>
      <c r="AY59" s="261">
        <f>AZ59*1000/AY65*AY67*1.732</f>
        <v>191.67466666666667</v>
      </c>
      <c r="AZ59" s="113">
        <v>0.84</v>
      </c>
      <c r="BA59" s="116"/>
      <c r="BB59" s="261">
        <f>BC59*1000/BB65*BB67*1.732</f>
        <v>198.60266666666666</v>
      </c>
      <c r="BC59" s="113">
        <v>0.84</v>
      </c>
      <c r="BD59" s="116"/>
      <c r="BE59" s="261">
        <f>BF59*1000/BE65*BE67*1.732</f>
        <v>160.3337142857143</v>
      </c>
      <c r="BF59" s="113">
        <v>0.72</v>
      </c>
      <c r="BG59" s="116"/>
      <c r="BH59" s="261">
        <f>BI59*1000/BH65*BH67*1.732</f>
        <v>112.16761904761904</v>
      </c>
      <c r="BI59" s="113">
        <v>0.48</v>
      </c>
      <c r="BJ59" s="118"/>
      <c r="BK59" s="261">
        <f>BL59*1000/BK65*BK67*1.732</f>
        <v>81.15657142857143</v>
      </c>
      <c r="BL59" s="113">
        <v>0.36</v>
      </c>
      <c r="BM59" s="116"/>
      <c r="BN59" s="261">
        <f>BO59*1000/BN65*BN67*1.732</f>
        <v>118.76571428571428</v>
      </c>
      <c r="BO59" s="113">
        <v>0.48</v>
      </c>
      <c r="BP59" s="116"/>
      <c r="BQ59" s="261">
        <f>BR59*1000/BQ65*BQ67*1.732</f>
        <v>88.08457142857144</v>
      </c>
      <c r="BR59" s="113">
        <v>0.36</v>
      </c>
      <c r="BS59" s="116"/>
      <c r="BT59" s="261">
        <f>BU59*1000/BT65*BT67*1.732</f>
        <v>84.12571428571428</v>
      </c>
      <c r="BU59" s="113">
        <v>0.36</v>
      </c>
      <c r="BV59" s="118"/>
      <c r="BW59" s="261">
        <f>BX59*1000/BW65*BW67*1.732</f>
        <v>80.16685714285715</v>
      </c>
      <c r="BX59" s="113">
        <v>0.36</v>
      </c>
      <c r="BY59" s="116"/>
      <c r="BZ59" s="261">
        <f>CA59*1000/BZ65*BZ67*1.732</f>
        <v>83.136</v>
      </c>
      <c r="CA59" s="113">
        <v>0.36</v>
      </c>
      <c r="CB59" s="116"/>
      <c r="CC59" s="281">
        <f t="shared" si="6"/>
        <v>11.759999999999998</v>
      </c>
    </row>
    <row r="60" spans="1:81" ht="12" customHeight="1" thickBot="1">
      <c r="A60" s="352"/>
      <c r="B60" s="359"/>
      <c r="C60" s="362" t="s">
        <v>100</v>
      </c>
      <c r="D60" s="363"/>
      <c r="E60" s="149"/>
      <c r="F60" s="84"/>
      <c r="G60" s="84"/>
      <c r="H60" s="104"/>
      <c r="I60" s="261">
        <f>J60*1000/I65*I67*1.732</f>
        <v>2455.302444444445</v>
      </c>
      <c r="J60" s="24">
        <f>J42+J43+J44+J45+J46+J47+J48+J49+J50+J51+J52+J53+J54+J55+J56+J57+J58+J59</f>
        <v>11.305</v>
      </c>
      <c r="K60" s="25"/>
      <c r="L60" s="23">
        <f>L42+L43+L44+L45+L46+L47+L48+L49+L50+L51+L52+L53+L54+L55+L56+L57+L58+L59</f>
        <v>2545.165752380952</v>
      </c>
      <c r="M60" s="24">
        <f>M42+M43+M44+M45+M46+M47+M48+M49+M50+M51+M52+M53+M54+M55+M56+M57+M58+M59</f>
        <v>11.154</v>
      </c>
      <c r="N60" s="26"/>
      <c r="O60" s="23">
        <f>O42+O43+O44+O45+O46+O47+O48+O49+O50+O51+O52+O53+O54+O55+O56+O57+O58+O59</f>
        <v>2345.9362666666666</v>
      </c>
      <c r="P60" s="24">
        <f>P42+P43+P44+P45+P46+P47+P48+P49+P50+P51+P52+P53+P54+P55+P56+P57+P58+P59</f>
        <v>11.082</v>
      </c>
      <c r="Q60" s="25"/>
      <c r="R60" s="23">
        <f>R42+R43+R44+R45+R46+R47+R48+R49+R50+R51+R52+R53+R54+R55+R56+R57+R58+R59</f>
        <v>2285.266780952381</v>
      </c>
      <c r="S60" s="24">
        <f>S42+S43+S44+S45+S46+S47+S48+S49+S50+S51+S52+S53+S54+S55+S56+S57+S58+S59</f>
        <v>10.657</v>
      </c>
      <c r="T60" s="85"/>
      <c r="U60" s="23">
        <f>U42+U43+U44+U45+U46+U47+U48+U49+U50+U51+U52+U53+U54+U55+U56+U57+U58+U59</f>
        <v>2368.7986666666666</v>
      </c>
      <c r="V60" s="24">
        <f>V42+V43+V44+V45+V46+V47+V48+V49+V50+V51+V52+V53+V54+V55+V56+V57+V58+V59</f>
        <v>11.190000000000001</v>
      </c>
      <c r="W60" s="25"/>
      <c r="X60" s="23">
        <f>X42+X43+X44+X45+X46+X47+X48+X49+X50+X51+X52+X53+X54+X55+X56+X57+X58+X59</f>
        <v>2636.7968</v>
      </c>
      <c r="Y60" s="24">
        <f>Y42+Y43+Y44+Y45+Y46+Y47+Y48+Y49+Y50+Y51+Y52+Y53+Y54+Y55+Y56+Y57+Y58+Y59</f>
        <v>11.418</v>
      </c>
      <c r="Z60" s="26"/>
      <c r="AA60" s="23">
        <f>AA42+AA43+AA44+AA45+AA46+AA47+AA48+AA49+AA50+AA51+AA52+AA53+AA54+AA55+AA56+AA57+AA58+AA59</f>
        <v>2357.1365333333333</v>
      </c>
      <c r="AB60" s="24">
        <f>AB42+AB43+AB44+AB45+AB46+AB47+AB48+AB49+AB50+AB51+AB52+AB53+AB54+AB55+AB56+AB57+AB58+AB59</f>
        <v>10.206999999999997</v>
      </c>
      <c r="AC60" s="25"/>
      <c r="AD60" s="23">
        <f>AD42+AD43+AD44+AD45+AD46+AD47+AD48+AD49+AD50+AD51+AD52+AD53+AD54+AD55+AD56+AD57+AD58+AD59</f>
        <v>2438.009936507937</v>
      </c>
      <c r="AE60" s="24">
        <f>AE42+AE43+AE44+AE45+AE46+AE47+AE48+AE49+AE50+AE51+AE52+AE53+AE54+AE55+AE56+AE57+AE58+AE59</f>
        <v>10.432999999999998</v>
      </c>
      <c r="AF60" s="85"/>
      <c r="AG60" s="23">
        <f>AG42+AG43+AG44+AG45+AG46+AG47+AG48+AG49+AG50+AG51+AG52+AG53+AG54+AG55+AG56+AG57+AG58+AG59</f>
        <v>2672.3935238095246</v>
      </c>
      <c r="AH60" s="290">
        <f>AH42+AH43+AH44+AH45+AH46+AH47+AH48+AH49+AH50+AH51+AH52+AH53+AH54+AH55+AH56+AH57+AH58+AH59</f>
        <v>11.435999999999998</v>
      </c>
      <c r="AI60" s="25"/>
      <c r="AJ60" s="23">
        <f>AJ42+AJ43+AJ44+AJ45+AJ46+AJ47+AJ48+AJ49+AJ50+AJ51+AJ52+AJ53+AJ54+AJ55+AJ56+AJ57+AJ58+AJ59</f>
        <v>3088.0652761904767</v>
      </c>
      <c r="AK60" s="24">
        <f>AK42+AK43+AK44+AK45+AK46+AK47+AK48+AK49+AK50+AK51+AK52+AK53+AK54+AK55+AK56+AK57+AK58+AK59</f>
        <v>12.911</v>
      </c>
      <c r="AL60" s="26"/>
      <c r="AM60" s="23">
        <f>AM42+AM43+AM44+AM45+AM46+AM47+AM48+AM49+AM50+AM51+AM52+AM53+AM54+AM55+AM56+AM57+AM58+AM59</f>
        <v>3003.054317460317</v>
      </c>
      <c r="AN60" s="24">
        <f>AN42+AN43+AN44+AN45+AN46+AN47+AN48+AN49+AN50+AN51+AN52+AN53+AN54+AN55+AN56+AN57+AN58+AN59</f>
        <v>12.851000000000003</v>
      </c>
      <c r="AO60" s="25"/>
      <c r="AP60" s="23">
        <f>AP42+AP43+AP44+AP45+AP46+AP47+AP48+AP49+AP50+AP51+AP52+AP53+AP54+AP55+AP56+AP57+AP58+AP59</f>
        <v>2782.6312</v>
      </c>
      <c r="AQ60" s="288">
        <f>AQ42+AQ43+AQ44+AQ45+AQ46+AQ47+AQ48+AQ49+AQ50+AQ51+AQ52+AQ53+AQ54+AQ55+AQ56+AQ57+AQ58+AQ59</f>
        <v>11.634000000000002</v>
      </c>
      <c r="AR60" s="85"/>
      <c r="AS60" s="23">
        <f>AS42+AS43+AS44+AS45+AS46+AS47+AS48+AS49+AS50+AS51+AS52+AS53+AS54+AS55+AS56+AS57+AS58+AS59</f>
        <v>2896.1349333333337</v>
      </c>
      <c r="AT60" s="24">
        <f>AT42+AT43+AT44+AT45+AT46+AT47+AT48+AT49+AT50+AT51+AT52+AT53+AT54+AT55+AT56+AT57+AT58+AT59</f>
        <v>12.541</v>
      </c>
      <c r="AU60" s="25"/>
      <c r="AV60" s="23">
        <f>AV42+AV43+AV44+AV45+AV46+AV47+AV48+AV49+AV50+AV51+AV52+AV53+AV54+AV55+AV56+AV57+AV58+AV59</f>
        <v>2915.9649587301587</v>
      </c>
      <c r="AW60" s="24">
        <f>AW42+AW43+AW44+AW45+AW46+AW47+AW48+AW49+AW50+AW51+AW52+AW53+AW54+AW55+AW56+AW57+AW58+AW59</f>
        <v>12.779000000000003</v>
      </c>
      <c r="AX60" s="26"/>
      <c r="AY60" s="23">
        <f>AY42+AY43+AY44+AY45+AY46+AY47+AY48+AY49+AY50+AY51+AY52+AY53+AY54+AY55+AY56+AY57+AY58+AY59</f>
        <v>2923.266850793651</v>
      </c>
      <c r="AZ60" s="24">
        <f>AZ42+AZ43+AZ44+AZ45+AZ46+AZ47+AZ48+AZ49+AZ50+AZ51+AZ52+AZ53+AZ54+AZ55+AZ56+AZ57+AZ58+AZ59</f>
        <v>12.811000000000002</v>
      </c>
      <c r="BA60" s="25"/>
      <c r="BB60" s="23">
        <f>BB42+BB43+BB44+BB45+BB46+BB47+BB48+BB49+BB50+BB51+BB52+BB53+BB54+BB55+BB56+BB57+BB58+BB59</f>
        <v>3069.8297904761907</v>
      </c>
      <c r="BC60" s="24">
        <f>BC42+BC43+BC44+BC45+BC46+BC47+BC48+BC49+BC50+BC51+BC52+BC53+BC54+BC55+BC56+BC57+BC58+BC59</f>
        <v>12.984</v>
      </c>
      <c r="BD60" s="85"/>
      <c r="BE60" s="23">
        <f>BE42+BE43+BE44+BE45+BE46+BE47+BE48+BE49+BE50+BE51+BE52+BE53+BE54+BE55+BE56+BE57+BE58+BE59</f>
        <v>2674.900800000001</v>
      </c>
      <c r="BF60" s="24">
        <f>BF42+BF43+BF44+BF45+BF46+BF47+BF48+BF49+BF50+BF51+BF52+BF53+BF54+BF55+BF56+BF57+BF58+BF59</f>
        <v>12.012000000000002</v>
      </c>
      <c r="BG60" s="25"/>
      <c r="BH60" s="23">
        <f>BH42+BH43+BH44+BH45+BH46+BH47+BH48+BH49+BH50+BH51+BH52+BH53+BH54+BH55+BH56+BH57+BH58+BH59</f>
        <v>2855.8343174603174</v>
      </c>
      <c r="BI60" s="24">
        <f>BI42+BI43+BI44+BI45+BI46+BI47+BI48+BI49+BI50+BI51+BI52+BI53+BI54+BI55+BI56+BI57+BI58+BI59</f>
        <v>12.221</v>
      </c>
      <c r="BJ60" s="26"/>
      <c r="BK60" s="23">
        <f>BK42+BK43+BK44+BK45+BK46+BK47+BK48+BK49+BK50+BK51+BK52+BK53+BK54+BK55+BK56+BK57+BK58+BK59</f>
        <v>2769.01713015873</v>
      </c>
      <c r="BL60" s="24">
        <f>BL42+BL43+BL44+BL45+BL46+BL47+BL48+BL49+BL50+BL51+BL52+BL53+BL54+BL55+BL56+BL57+BL58+BL59</f>
        <v>12.283000000000003</v>
      </c>
      <c r="BM60" s="25"/>
      <c r="BN60" s="23">
        <f>BN42+BN43+BN44+BN45+BN46+BN47+BN48+BN49+BN50+BN51+BN52+BN53+BN54+BN55+BN56+BN57+BN58+BN59</f>
        <v>2974.0914285714293</v>
      </c>
      <c r="BO60" s="24">
        <f>BO42+BO43+BO44+BO45+BO46+BO47+BO48+BO49+BO50+BO51+BO52+BO53+BO54+BO55+BO56+BO57+BO58+BO59</f>
        <v>12.020000000000001</v>
      </c>
      <c r="BP60" s="85"/>
      <c r="BQ60" s="23">
        <f>BQ42+BQ43+BQ44+BQ45+BQ46+BQ47+BQ48+BQ49+BQ50+BQ51+BQ52+BQ53+BQ54+BQ55+BQ56+BQ57+BQ58+BQ59</f>
        <v>2749.706704761905</v>
      </c>
      <c r="BR60" s="24">
        <f>BR42+BR43+BR44+BR45+BR46+BR47+BR48+BR49+BR50+BR51+BR52+BR53+BR54+BR55+BR56+BR57+BR58+BR59</f>
        <v>11.238</v>
      </c>
      <c r="BS60" s="25"/>
      <c r="BT60" s="23">
        <f>BT42+BT43+BT44+BT45+BT46+BT47+BT48+BT49+BT50+BT51+BT52+BT53+BT54+BT55+BT56+BT57+BT58+BT59</f>
        <v>2795.777904761905</v>
      </c>
      <c r="BU60" s="24">
        <f>BU42+BU43+BU44+BU45+BU46+BU47+BU48+BU49+BU50+BU51+BU52+BU53+BU54+BU55+BU56+BU57+BU58+BU59</f>
        <v>11.964</v>
      </c>
      <c r="BV60" s="26"/>
      <c r="BW60" s="23">
        <f>BW42+BW43+BW44+BW45+BW46+BW47+BW48+BW49+BW50+BW51+BW52+BW53+BW54+BW55+BW56+BW57+BW58+BW59</f>
        <v>2555.7639428571433</v>
      </c>
      <c r="BX60" s="24">
        <f>BX42+BX43+BX44+BX45+BX46+BX47+BX48+BX49+BX50+BX51+BX52+BX53+BX54+BX55+BX56+BX57+BX58+BX59</f>
        <v>11.477</v>
      </c>
      <c r="BY60" s="25"/>
      <c r="BZ60" s="23">
        <f>BZ42+BZ43+BZ44+BZ45+BZ46+BZ47+BZ48+BZ49+BZ50+BZ51+BZ52+BZ53+BZ54+BZ55+BZ56+BZ57+BZ58+BZ59</f>
        <v>2646.4959999999996</v>
      </c>
      <c r="CA60" s="24">
        <f>CA42+CA43+CA44+CA45+CA46+CA47+CA48+CA49+CA50+CA51+CA52+CA53+CA54+CA55+CA56+CA57+CA58+CA59</f>
        <v>11.459999999999999</v>
      </c>
      <c r="CB60" s="85"/>
      <c r="CC60" s="280">
        <f t="shared" si="6"/>
        <v>282.068</v>
      </c>
    </row>
    <row r="61" spans="1:80" ht="12" customHeight="1">
      <c r="A61" s="352"/>
      <c r="B61" s="323" t="s">
        <v>32</v>
      </c>
      <c r="C61" s="324"/>
      <c r="D61" s="325"/>
      <c r="E61" s="301" t="s">
        <v>35</v>
      </c>
      <c r="F61" s="302"/>
      <c r="G61" s="302"/>
      <c r="H61" s="303"/>
      <c r="I61" s="63"/>
      <c r="J61" s="64"/>
      <c r="K61" s="65"/>
      <c r="L61" s="90"/>
      <c r="M61" s="64"/>
      <c r="N61" s="66"/>
      <c r="O61" s="63"/>
      <c r="P61" s="109"/>
      <c r="Q61" s="65"/>
      <c r="R61" s="63"/>
      <c r="S61" s="66"/>
      <c r="T61" s="65"/>
      <c r="U61" s="63"/>
      <c r="V61" s="64"/>
      <c r="W61" s="65"/>
      <c r="X61" s="90"/>
      <c r="Y61" s="64"/>
      <c r="Z61" s="66"/>
      <c r="AA61" s="63"/>
      <c r="AB61" s="109"/>
      <c r="AC61" s="65"/>
      <c r="AD61" s="63"/>
      <c r="AE61" s="66"/>
      <c r="AF61" s="65"/>
      <c r="AG61" s="63"/>
      <c r="AH61" s="64"/>
      <c r="AI61" s="65"/>
      <c r="AJ61" s="90"/>
      <c r="AK61" s="64"/>
      <c r="AL61" s="66"/>
      <c r="AM61" s="63"/>
      <c r="AN61" s="109"/>
      <c r="AO61" s="65"/>
      <c r="AP61" s="63"/>
      <c r="AQ61" s="66"/>
      <c r="AR61" s="65"/>
      <c r="AS61" s="63"/>
      <c r="AT61" s="64"/>
      <c r="AU61" s="65"/>
      <c r="AV61" s="90"/>
      <c r="AW61" s="64"/>
      <c r="AX61" s="66"/>
      <c r="AY61" s="63"/>
      <c r="AZ61" s="109"/>
      <c r="BA61" s="65"/>
      <c r="BB61" s="63"/>
      <c r="BC61" s="66"/>
      <c r="BD61" s="65"/>
      <c r="BE61" s="63"/>
      <c r="BF61" s="64"/>
      <c r="BG61" s="65"/>
      <c r="BH61" s="90"/>
      <c r="BI61" s="64"/>
      <c r="BJ61" s="66"/>
      <c r="BK61" s="63"/>
      <c r="BL61" s="109"/>
      <c r="BM61" s="65"/>
      <c r="BN61" s="63"/>
      <c r="BO61" s="66"/>
      <c r="BP61" s="65"/>
      <c r="BQ61" s="63"/>
      <c r="BR61" s="64"/>
      <c r="BS61" s="65"/>
      <c r="BT61" s="90"/>
      <c r="BU61" s="64"/>
      <c r="BV61" s="66"/>
      <c r="BW61" s="63"/>
      <c r="BX61" s="109"/>
      <c r="BY61" s="65"/>
      <c r="BZ61" s="63"/>
      <c r="CA61" s="66"/>
      <c r="CB61" s="65"/>
    </row>
    <row r="62" spans="1:80" ht="12" customHeight="1" thickBot="1">
      <c r="A62" s="352"/>
      <c r="B62" s="344" t="s">
        <v>33</v>
      </c>
      <c r="C62" s="307"/>
      <c r="D62" s="345"/>
      <c r="E62" s="315" t="s">
        <v>35</v>
      </c>
      <c r="F62" s="316"/>
      <c r="G62" s="316"/>
      <c r="H62" s="311"/>
      <c r="I62" s="115"/>
      <c r="J62" s="114"/>
      <c r="K62" s="116"/>
      <c r="L62" s="117"/>
      <c r="M62" s="114"/>
      <c r="N62" s="118"/>
      <c r="O62" s="115"/>
      <c r="P62" s="114"/>
      <c r="Q62" s="116"/>
      <c r="R62" s="115"/>
      <c r="S62" s="118"/>
      <c r="T62" s="116"/>
      <c r="U62" s="115"/>
      <c r="V62" s="114"/>
      <c r="W62" s="116"/>
      <c r="X62" s="117"/>
      <c r="Y62" s="114"/>
      <c r="Z62" s="118"/>
      <c r="AA62" s="115"/>
      <c r="AB62" s="114"/>
      <c r="AC62" s="116"/>
      <c r="AD62" s="115"/>
      <c r="AE62" s="118"/>
      <c r="AF62" s="116"/>
      <c r="AG62" s="115"/>
      <c r="AH62" s="114"/>
      <c r="AI62" s="116"/>
      <c r="AJ62" s="117"/>
      <c r="AK62" s="114"/>
      <c r="AL62" s="118"/>
      <c r="AM62" s="115"/>
      <c r="AN62" s="114"/>
      <c r="AO62" s="116"/>
      <c r="AP62" s="115"/>
      <c r="AQ62" s="118"/>
      <c r="AR62" s="116"/>
      <c r="AS62" s="115"/>
      <c r="AT62" s="114"/>
      <c r="AU62" s="116"/>
      <c r="AV62" s="117"/>
      <c r="AW62" s="114"/>
      <c r="AX62" s="118"/>
      <c r="AY62" s="115"/>
      <c r="AZ62" s="114"/>
      <c r="BA62" s="116"/>
      <c r="BB62" s="115"/>
      <c r="BC62" s="118"/>
      <c r="BD62" s="116"/>
      <c r="BE62" s="115"/>
      <c r="BF62" s="114"/>
      <c r="BG62" s="116"/>
      <c r="BH62" s="117"/>
      <c r="BI62" s="114"/>
      <c r="BJ62" s="118"/>
      <c r="BK62" s="115"/>
      <c r="BL62" s="114"/>
      <c r="BM62" s="116"/>
      <c r="BN62" s="115"/>
      <c r="BO62" s="118"/>
      <c r="BP62" s="116"/>
      <c r="BQ62" s="115"/>
      <c r="BR62" s="114"/>
      <c r="BS62" s="116"/>
      <c r="BT62" s="117"/>
      <c r="BU62" s="114"/>
      <c r="BV62" s="118"/>
      <c r="BW62" s="115"/>
      <c r="BX62" s="114"/>
      <c r="BY62" s="116"/>
      <c r="BZ62" s="115"/>
      <c r="CA62" s="118"/>
      <c r="CB62" s="116"/>
    </row>
    <row r="63" spans="1:80" ht="12" customHeight="1">
      <c r="A63" s="352"/>
      <c r="B63" s="295" t="s">
        <v>34</v>
      </c>
      <c r="C63" s="370"/>
      <c r="D63" s="65" t="s">
        <v>10</v>
      </c>
      <c r="E63" s="323"/>
      <c r="F63" s="324"/>
      <c r="G63" s="324"/>
      <c r="H63" s="325"/>
      <c r="I63" s="61"/>
      <c r="J63" s="64"/>
      <c r="K63" s="62"/>
      <c r="L63" s="61"/>
      <c r="M63" s="64"/>
      <c r="N63" s="62"/>
      <c r="O63" s="61"/>
      <c r="P63" s="64"/>
      <c r="Q63" s="62"/>
      <c r="R63" s="61"/>
      <c r="S63" s="64"/>
      <c r="T63" s="62"/>
      <c r="U63" s="61"/>
      <c r="V63" s="64"/>
      <c r="W63" s="62"/>
      <c r="X63" s="61"/>
      <c r="Y63" s="64"/>
      <c r="Z63" s="62"/>
      <c r="AA63" s="61"/>
      <c r="AB63" s="64"/>
      <c r="AC63" s="62"/>
      <c r="AD63" s="61"/>
      <c r="AE63" s="64"/>
      <c r="AF63" s="62"/>
      <c r="AG63" s="61"/>
      <c r="AH63" s="64"/>
      <c r="AI63" s="62"/>
      <c r="AJ63" s="61"/>
      <c r="AK63" s="64"/>
      <c r="AL63" s="62"/>
      <c r="AM63" s="61"/>
      <c r="AN63" s="64"/>
      <c r="AO63" s="62"/>
      <c r="AP63" s="61"/>
      <c r="AQ63" s="64"/>
      <c r="AR63" s="62"/>
      <c r="AS63" s="61"/>
      <c r="AT63" s="64"/>
      <c r="AU63" s="62"/>
      <c r="AV63" s="61"/>
      <c r="AW63" s="64"/>
      <c r="AX63" s="62"/>
      <c r="AY63" s="61"/>
      <c r="AZ63" s="64"/>
      <c r="BA63" s="62"/>
      <c r="BB63" s="61"/>
      <c r="BC63" s="64"/>
      <c r="BD63" s="62"/>
      <c r="BE63" s="61"/>
      <c r="BF63" s="64"/>
      <c r="BG63" s="62"/>
      <c r="BH63" s="61"/>
      <c r="BI63" s="64"/>
      <c r="BJ63" s="62"/>
      <c r="BK63" s="61"/>
      <c r="BL63" s="64"/>
      <c r="BM63" s="62"/>
      <c r="BN63" s="61"/>
      <c r="BO63" s="64"/>
      <c r="BP63" s="62"/>
      <c r="BQ63" s="61"/>
      <c r="BR63" s="64"/>
      <c r="BS63" s="62"/>
      <c r="BT63" s="61"/>
      <c r="BU63" s="64"/>
      <c r="BV63" s="62"/>
      <c r="BW63" s="61"/>
      <c r="BX63" s="64"/>
      <c r="BY63" s="62"/>
      <c r="BZ63" s="61"/>
      <c r="CA63" s="64"/>
      <c r="CB63" s="62"/>
    </row>
    <row r="64" spans="1:80" ht="12" customHeight="1">
      <c r="A64" s="352"/>
      <c r="B64" s="308"/>
      <c r="C64" s="371"/>
      <c r="D64" s="53"/>
      <c r="E64" s="317"/>
      <c r="F64" s="318"/>
      <c r="G64" s="318"/>
      <c r="H64" s="319"/>
      <c r="I64" s="48" t="s">
        <v>101</v>
      </c>
      <c r="J64" s="52"/>
      <c r="K64" s="49" t="s">
        <v>102</v>
      </c>
      <c r="L64" s="48" t="s">
        <v>101</v>
      </c>
      <c r="M64" s="52"/>
      <c r="N64" s="49" t="s">
        <v>102</v>
      </c>
      <c r="O64" s="48" t="s">
        <v>101</v>
      </c>
      <c r="P64" s="52"/>
      <c r="Q64" s="49" t="s">
        <v>102</v>
      </c>
      <c r="R64" s="48" t="s">
        <v>101</v>
      </c>
      <c r="S64" s="52"/>
      <c r="T64" s="49" t="s">
        <v>102</v>
      </c>
      <c r="U64" s="48" t="s">
        <v>101</v>
      </c>
      <c r="V64" s="52"/>
      <c r="W64" s="49" t="s">
        <v>102</v>
      </c>
      <c r="X64" s="48" t="s">
        <v>101</v>
      </c>
      <c r="Y64" s="52"/>
      <c r="Z64" s="49" t="s">
        <v>102</v>
      </c>
      <c r="AA64" s="48" t="s">
        <v>101</v>
      </c>
      <c r="AB64" s="52"/>
      <c r="AC64" s="49" t="s">
        <v>102</v>
      </c>
      <c r="AD64" s="48" t="s">
        <v>101</v>
      </c>
      <c r="AE64" s="52"/>
      <c r="AF64" s="49" t="s">
        <v>102</v>
      </c>
      <c r="AG64" s="48" t="s">
        <v>101</v>
      </c>
      <c r="AH64" s="52"/>
      <c r="AI64" s="49" t="s">
        <v>102</v>
      </c>
      <c r="AJ64" s="48" t="s">
        <v>101</v>
      </c>
      <c r="AK64" s="52"/>
      <c r="AL64" s="49" t="s">
        <v>102</v>
      </c>
      <c r="AM64" s="48" t="s">
        <v>101</v>
      </c>
      <c r="AN64" s="52"/>
      <c r="AO64" s="49" t="s">
        <v>102</v>
      </c>
      <c r="AP64" s="48" t="s">
        <v>101</v>
      </c>
      <c r="AQ64" s="52"/>
      <c r="AR64" s="49" t="s">
        <v>102</v>
      </c>
      <c r="AS64" s="48" t="s">
        <v>101</v>
      </c>
      <c r="AT64" s="52"/>
      <c r="AU64" s="49" t="s">
        <v>102</v>
      </c>
      <c r="AV64" s="48" t="s">
        <v>101</v>
      </c>
      <c r="AW64" s="52"/>
      <c r="AX64" s="49" t="s">
        <v>102</v>
      </c>
      <c r="AY64" s="48" t="s">
        <v>101</v>
      </c>
      <c r="AZ64" s="52"/>
      <c r="BA64" s="49" t="s">
        <v>102</v>
      </c>
      <c r="BB64" s="48" t="s">
        <v>101</v>
      </c>
      <c r="BC64" s="52"/>
      <c r="BD64" s="49" t="s">
        <v>102</v>
      </c>
      <c r="BE64" s="48" t="s">
        <v>101</v>
      </c>
      <c r="BF64" s="52"/>
      <c r="BG64" s="49" t="s">
        <v>102</v>
      </c>
      <c r="BH64" s="48" t="s">
        <v>101</v>
      </c>
      <c r="BI64" s="52"/>
      <c r="BJ64" s="49" t="s">
        <v>102</v>
      </c>
      <c r="BK64" s="48" t="s">
        <v>101</v>
      </c>
      <c r="BL64" s="52"/>
      <c r="BM64" s="49" t="s">
        <v>102</v>
      </c>
      <c r="BN64" s="48" t="s">
        <v>101</v>
      </c>
      <c r="BO64" s="52"/>
      <c r="BP64" s="49" t="s">
        <v>102</v>
      </c>
      <c r="BQ64" s="48" t="s">
        <v>101</v>
      </c>
      <c r="BR64" s="52"/>
      <c r="BS64" s="49" t="s">
        <v>102</v>
      </c>
      <c r="BT64" s="48" t="s">
        <v>101</v>
      </c>
      <c r="BU64" s="52"/>
      <c r="BV64" s="49" t="s">
        <v>102</v>
      </c>
      <c r="BW64" s="48" t="s">
        <v>101</v>
      </c>
      <c r="BX64" s="52"/>
      <c r="BY64" s="49" t="s">
        <v>102</v>
      </c>
      <c r="BZ64" s="48" t="s">
        <v>101</v>
      </c>
      <c r="CA64" s="52"/>
      <c r="CB64" s="49" t="s">
        <v>102</v>
      </c>
    </row>
    <row r="65" spans="1:80" ht="12" customHeight="1" thickBot="1">
      <c r="A65" s="352"/>
      <c r="B65" s="298"/>
      <c r="C65" s="372"/>
      <c r="D65" s="85" t="s">
        <v>18</v>
      </c>
      <c r="E65" s="344"/>
      <c r="F65" s="307"/>
      <c r="G65" s="307"/>
      <c r="H65" s="345"/>
      <c r="I65" s="119" t="s">
        <v>214</v>
      </c>
      <c r="J65" s="120"/>
      <c r="K65" s="121" t="s">
        <v>214</v>
      </c>
      <c r="L65" s="119" t="s">
        <v>214</v>
      </c>
      <c r="M65" s="120"/>
      <c r="N65" s="121" t="s">
        <v>214</v>
      </c>
      <c r="O65" s="119" t="s">
        <v>214</v>
      </c>
      <c r="P65" s="120"/>
      <c r="Q65" s="121" t="s">
        <v>214</v>
      </c>
      <c r="R65" s="119" t="s">
        <v>214</v>
      </c>
      <c r="S65" s="120"/>
      <c r="T65" s="121" t="s">
        <v>214</v>
      </c>
      <c r="U65" s="119" t="s">
        <v>214</v>
      </c>
      <c r="V65" s="120"/>
      <c r="W65" s="121" t="s">
        <v>214</v>
      </c>
      <c r="X65" s="119" t="s">
        <v>214</v>
      </c>
      <c r="Y65" s="120"/>
      <c r="Z65" s="121" t="s">
        <v>214</v>
      </c>
      <c r="AA65" s="119" t="s">
        <v>214</v>
      </c>
      <c r="AB65" s="120"/>
      <c r="AC65" s="121" t="s">
        <v>214</v>
      </c>
      <c r="AD65" s="119" t="s">
        <v>214</v>
      </c>
      <c r="AE65" s="120"/>
      <c r="AF65" s="121" t="s">
        <v>214</v>
      </c>
      <c r="AG65" s="119" t="s">
        <v>214</v>
      </c>
      <c r="AH65" s="120"/>
      <c r="AI65" s="121" t="s">
        <v>214</v>
      </c>
      <c r="AJ65" s="119" t="s">
        <v>214</v>
      </c>
      <c r="AK65" s="120"/>
      <c r="AL65" s="121" t="s">
        <v>214</v>
      </c>
      <c r="AM65" s="119" t="s">
        <v>214</v>
      </c>
      <c r="AN65" s="120"/>
      <c r="AO65" s="121" t="s">
        <v>214</v>
      </c>
      <c r="AP65" s="119" t="s">
        <v>214</v>
      </c>
      <c r="AQ65" s="120"/>
      <c r="AR65" s="121" t="s">
        <v>214</v>
      </c>
      <c r="AS65" s="119" t="s">
        <v>214</v>
      </c>
      <c r="AT65" s="120"/>
      <c r="AU65" s="121" t="s">
        <v>214</v>
      </c>
      <c r="AV65" s="119" t="s">
        <v>214</v>
      </c>
      <c r="AW65" s="120"/>
      <c r="AX65" s="121" t="s">
        <v>214</v>
      </c>
      <c r="AY65" s="119" t="s">
        <v>214</v>
      </c>
      <c r="AZ65" s="120"/>
      <c r="BA65" s="121" t="s">
        <v>214</v>
      </c>
      <c r="BB65" s="119" t="s">
        <v>214</v>
      </c>
      <c r="BC65" s="120"/>
      <c r="BD65" s="121" t="s">
        <v>214</v>
      </c>
      <c r="BE65" s="119" t="s">
        <v>214</v>
      </c>
      <c r="BF65" s="120"/>
      <c r="BG65" s="121" t="s">
        <v>214</v>
      </c>
      <c r="BH65" s="119" t="s">
        <v>214</v>
      </c>
      <c r="BI65" s="120"/>
      <c r="BJ65" s="121" t="s">
        <v>214</v>
      </c>
      <c r="BK65" s="119" t="s">
        <v>214</v>
      </c>
      <c r="BL65" s="120"/>
      <c r="BM65" s="121" t="s">
        <v>214</v>
      </c>
      <c r="BN65" s="119" t="s">
        <v>214</v>
      </c>
      <c r="BO65" s="120"/>
      <c r="BP65" s="121" t="s">
        <v>214</v>
      </c>
      <c r="BQ65" s="119" t="s">
        <v>214</v>
      </c>
      <c r="BR65" s="120"/>
      <c r="BS65" s="121" t="s">
        <v>214</v>
      </c>
      <c r="BT65" s="119" t="s">
        <v>214</v>
      </c>
      <c r="BU65" s="120"/>
      <c r="BV65" s="121" t="s">
        <v>214</v>
      </c>
      <c r="BW65" s="119" t="s">
        <v>214</v>
      </c>
      <c r="BX65" s="120"/>
      <c r="BY65" s="121" t="s">
        <v>214</v>
      </c>
      <c r="BZ65" s="119" t="s">
        <v>214</v>
      </c>
      <c r="CA65" s="120"/>
      <c r="CB65" s="121" t="s">
        <v>214</v>
      </c>
    </row>
    <row r="66" spans="1:80" ht="12" customHeight="1">
      <c r="A66" s="352"/>
      <c r="B66" s="373" t="s">
        <v>115</v>
      </c>
      <c r="C66" s="374"/>
      <c r="D66" s="375"/>
      <c r="E66" s="301" t="s">
        <v>90</v>
      </c>
      <c r="F66" s="302"/>
      <c r="G66" s="302"/>
      <c r="H66" s="303"/>
      <c r="I66" s="323">
        <v>0.94</v>
      </c>
      <c r="J66" s="324"/>
      <c r="K66" s="325"/>
      <c r="L66" s="323">
        <v>0.94</v>
      </c>
      <c r="M66" s="324"/>
      <c r="N66" s="325"/>
      <c r="O66" s="323">
        <v>0.93</v>
      </c>
      <c r="P66" s="324"/>
      <c r="Q66" s="325"/>
      <c r="R66" s="323">
        <v>0.92</v>
      </c>
      <c r="S66" s="324"/>
      <c r="T66" s="325"/>
      <c r="U66" s="323">
        <v>0.94</v>
      </c>
      <c r="V66" s="324"/>
      <c r="W66" s="325"/>
      <c r="X66" s="323">
        <v>0.94</v>
      </c>
      <c r="Y66" s="324"/>
      <c r="Z66" s="325"/>
      <c r="AA66" s="323">
        <v>0.94</v>
      </c>
      <c r="AB66" s="324"/>
      <c r="AC66" s="325"/>
      <c r="AD66" s="323">
        <v>0.96</v>
      </c>
      <c r="AE66" s="324"/>
      <c r="AF66" s="325"/>
      <c r="AG66" s="323">
        <v>0.95</v>
      </c>
      <c r="AH66" s="324"/>
      <c r="AI66" s="325"/>
      <c r="AJ66" s="323">
        <v>0.96</v>
      </c>
      <c r="AK66" s="324"/>
      <c r="AL66" s="325"/>
      <c r="AM66" s="323">
        <v>0.95</v>
      </c>
      <c r="AN66" s="324"/>
      <c r="AO66" s="325"/>
      <c r="AP66" s="323">
        <v>0.96</v>
      </c>
      <c r="AQ66" s="324"/>
      <c r="AR66" s="325"/>
      <c r="AS66" s="323">
        <v>0.96</v>
      </c>
      <c r="AT66" s="324"/>
      <c r="AU66" s="325"/>
      <c r="AV66" s="323">
        <v>0.96</v>
      </c>
      <c r="AW66" s="324"/>
      <c r="AX66" s="325"/>
      <c r="AY66" s="323">
        <v>0.96</v>
      </c>
      <c r="AZ66" s="324"/>
      <c r="BA66" s="325"/>
      <c r="BB66" s="323">
        <v>0.95</v>
      </c>
      <c r="BC66" s="324"/>
      <c r="BD66" s="325"/>
      <c r="BE66" s="323">
        <v>0.93</v>
      </c>
      <c r="BF66" s="324"/>
      <c r="BG66" s="325"/>
      <c r="BH66" s="323">
        <v>0.95</v>
      </c>
      <c r="BI66" s="324"/>
      <c r="BJ66" s="325"/>
      <c r="BK66" s="323">
        <v>0.95</v>
      </c>
      <c r="BL66" s="324"/>
      <c r="BM66" s="325"/>
      <c r="BN66" s="323">
        <v>0.96</v>
      </c>
      <c r="BO66" s="324"/>
      <c r="BP66" s="325"/>
      <c r="BQ66" s="323">
        <v>0.95</v>
      </c>
      <c r="BR66" s="324"/>
      <c r="BS66" s="325"/>
      <c r="BT66" s="323">
        <v>0.94</v>
      </c>
      <c r="BU66" s="324"/>
      <c r="BV66" s="325"/>
      <c r="BW66" s="323">
        <v>0.93</v>
      </c>
      <c r="BX66" s="324"/>
      <c r="BY66" s="325"/>
      <c r="BZ66" s="323">
        <v>0.94</v>
      </c>
      <c r="CA66" s="324"/>
      <c r="CB66" s="325"/>
    </row>
    <row r="67" spans="1:80" ht="12" customHeight="1">
      <c r="A67" s="352"/>
      <c r="B67" s="376"/>
      <c r="C67" s="377"/>
      <c r="D67" s="378"/>
      <c r="E67" s="331" t="s">
        <v>91</v>
      </c>
      <c r="F67" s="332"/>
      <c r="G67" s="332"/>
      <c r="H67" s="314"/>
      <c r="I67" s="320">
        <v>0.79</v>
      </c>
      <c r="J67" s="321"/>
      <c r="K67" s="322"/>
      <c r="L67" s="320">
        <v>0.83</v>
      </c>
      <c r="M67" s="321"/>
      <c r="N67" s="322"/>
      <c r="O67" s="320">
        <v>0.77</v>
      </c>
      <c r="P67" s="321"/>
      <c r="Q67" s="322"/>
      <c r="R67" s="317">
        <v>0.78</v>
      </c>
      <c r="S67" s="318"/>
      <c r="T67" s="319"/>
      <c r="U67" s="320">
        <v>0.77</v>
      </c>
      <c r="V67" s="321"/>
      <c r="W67" s="322"/>
      <c r="X67" s="320">
        <v>0.84</v>
      </c>
      <c r="Y67" s="321"/>
      <c r="Z67" s="322"/>
      <c r="AA67" s="320">
        <v>0.84</v>
      </c>
      <c r="AB67" s="321"/>
      <c r="AC67" s="322"/>
      <c r="AD67" s="317">
        <v>0.85</v>
      </c>
      <c r="AE67" s="318"/>
      <c r="AF67" s="319"/>
      <c r="AG67" s="320">
        <v>0.85</v>
      </c>
      <c r="AH67" s="321"/>
      <c r="AI67" s="322"/>
      <c r="AJ67" s="320">
        <v>0.87</v>
      </c>
      <c r="AK67" s="321"/>
      <c r="AL67" s="322"/>
      <c r="AM67" s="320">
        <v>0.85</v>
      </c>
      <c r="AN67" s="321"/>
      <c r="AO67" s="322"/>
      <c r="AP67" s="317">
        <v>0.87</v>
      </c>
      <c r="AQ67" s="318"/>
      <c r="AR67" s="319"/>
      <c r="AS67" s="320">
        <v>0.84</v>
      </c>
      <c r="AT67" s="321"/>
      <c r="AU67" s="322"/>
      <c r="AV67" s="320">
        <v>0.83</v>
      </c>
      <c r="AW67" s="321"/>
      <c r="AX67" s="322"/>
      <c r="AY67" s="320">
        <v>0.83</v>
      </c>
      <c r="AZ67" s="321"/>
      <c r="BA67" s="322"/>
      <c r="BB67" s="317">
        <v>0.86</v>
      </c>
      <c r="BC67" s="318"/>
      <c r="BD67" s="319"/>
      <c r="BE67" s="320">
        <v>0.81</v>
      </c>
      <c r="BF67" s="321"/>
      <c r="BG67" s="322"/>
      <c r="BH67" s="320">
        <v>0.85</v>
      </c>
      <c r="BI67" s="321"/>
      <c r="BJ67" s="322"/>
      <c r="BK67" s="320">
        <v>0.82</v>
      </c>
      <c r="BL67" s="321"/>
      <c r="BM67" s="322"/>
      <c r="BN67" s="317">
        <v>0.9</v>
      </c>
      <c r="BO67" s="318"/>
      <c r="BP67" s="319"/>
      <c r="BQ67" s="320">
        <v>0.89</v>
      </c>
      <c r="BR67" s="321"/>
      <c r="BS67" s="322"/>
      <c r="BT67" s="320">
        <v>0.85</v>
      </c>
      <c r="BU67" s="321"/>
      <c r="BV67" s="322"/>
      <c r="BW67" s="320">
        <v>0.81</v>
      </c>
      <c r="BX67" s="321"/>
      <c r="BY67" s="322"/>
      <c r="BZ67" s="317">
        <v>0.84</v>
      </c>
      <c r="CA67" s="318"/>
      <c r="CB67" s="319"/>
    </row>
    <row r="68" spans="1:80" ht="13.5" customHeight="1">
      <c r="A68" s="352"/>
      <c r="B68" s="376"/>
      <c r="C68" s="377"/>
      <c r="D68" s="378"/>
      <c r="E68" s="331" t="s">
        <v>35</v>
      </c>
      <c r="F68" s="332"/>
      <c r="G68" s="332"/>
      <c r="H68" s="314"/>
      <c r="I68" s="317"/>
      <c r="J68" s="318"/>
      <c r="K68" s="319"/>
      <c r="L68" s="317"/>
      <c r="M68" s="318"/>
      <c r="N68" s="319"/>
      <c r="O68" s="317"/>
      <c r="P68" s="318"/>
      <c r="Q68" s="319"/>
      <c r="R68" s="317"/>
      <c r="S68" s="318"/>
      <c r="T68" s="319"/>
      <c r="U68" s="317"/>
      <c r="V68" s="318"/>
      <c r="W68" s="319"/>
      <c r="X68" s="317"/>
      <c r="Y68" s="318"/>
      <c r="Z68" s="319"/>
      <c r="AA68" s="317"/>
      <c r="AB68" s="318"/>
      <c r="AC68" s="319"/>
      <c r="AD68" s="317"/>
      <c r="AE68" s="318"/>
      <c r="AF68" s="319"/>
      <c r="AG68" s="317"/>
      <c r="AH68" s="318"/>
      <c r="AI68" s="319"/>
      <c r="AJ68" s="317"/>
      <c r="AK68" s="318"/>
      <c r="AL68" s="319"/>
      <c r="AM68" s="317"/>
      <c r="AN68" s="318"/>
      <c r="AO68" s="319"/>
      <c r="AP68" s="317"/>
      <c r="AQ68" s="318"/>
      <c r="AR68" s="319"/>
      <c r="AS68" s="317"/>
      <c r="AT68" s="318"/>
      <c r="AU68" s="319"/>
      <c r="AV68" s="317"/>
      <c r="AW68" s="318"/>
      <c r="AX68" s="319"/>
      <c r="AY68" s="317"/>
      <c r="AZ68" s="318"/>
      <c r="BA68" s="319"/>
      <c r="BB68" s="317"/>
      <c r="BC68" s="318"/>
      <c r="BD68" s="319"/>
      <c r="BE68" s="317"/>
      <c r="BF68" s="318"/>
      <c r="BG68" s="319"/>
      <c r="BH68" s="317"/>
      <c r="BI68" s="318"/>
      <c r="BJ68" s="319"/>
      <c r="BK68" s="317"/>
      <c r="BL68" s="318"/>
      <c r="BM68" s="319"/>
      <c r="BN68" s="317"/>
      <c r="BO68" s="318"/>
      <c r="BP68" s="319"/>
      <c r="BQ68" s="317"/>
      <c r="BR68" s="318"/>
      <c r="BS68" s="319"/>
      <c r="BT68" s="317"/>
      <c r="BU68" s="318"/>
      <c r="BV68" s="319"/>
      <c r="BW68" s="317"/>
      <c r="BX68" s="318"/>
      <c r="BY68" s="319"/>
      <c r="BZ68" s="317"/>
      <c r="CA68" s="318"/>
      <c r="CB68" s="319"/>
    </row>
    <row r="69" spans="1:80" ht="13.5" customHeight="1" thickBot="1">
      <c r="A69" s="352"/>
      <c r="B69" s="379"/>
      <c r="C69" s="380"/>
      <c r="D69" s="381"/>
      <c r="E69" s="315" t="s">
        <v>35</v>
      </c>
      <c r="F69" s="316"/>
      <c r="G69" s="316"/>
      <c r="H69" s="311"/>
      <c r="I69" s="344"/>
      <c r="J69" s="307"/>
      <c r="K69" s="345"/>
      <c r="L69" s="344"/>
      <c r="M69" s="307"/>
      <c r="N69" s="345"/>
      <c r="O69" s="344"/>
      <c r="P69" s="307"/>
      <c r="Q69" s="345"/>
      <c r="R69" s="344"/>
      <c r="S69" s="307"/>
      <c r="T69" s="345"/>
      <c r="U69" s="344"/>
      <c r="V69" s="307"/>
      <c r="W69" s="345"/>
      <c r="X69" s="344"/>
      <c r="Y69" s="307"/>
      <c r="Z69" s="345"/>
      <c r="AA69" s="344"/>
      <c r="AB69" s="307"/>
      <c r="AC69" s="345"/>
      <c r="AD69" s="344"/>
      <c r="AE69" s="307"/>
      <c r="AF69" s="345"/>
      <c r="AG69" s="344"/>
      <c r="AH69" s="307"/>
      <c r="AI69" s="345"/>
      <c r="AJ69" s="344"/>
      <c r="AK69" s="307"/>
      <c r="AL69" s="345"/>
      <c r="AM69" s="344"/>
      <c r="AN69" s="307"/>
      <c r="AO69" s="345"/>
      <c r="AP69" s="344"/>
      <c r="AQ69" s="307"/>
      <c r="AR69" s="345"/>
      <c r="AS69" s="344"/>
      <c r="AT69" s="307"/>
      <c r="AU69" s="345"/>
      <c r="AV69" s="344"/>
      <c r="AW69" s="307"/>
      <c r="AX69" s="345"/>
      <c r="AY69" s="344"/>
      <c r="AZ69" s="307"/>
      <c r="BA69" s="345"/>
      <c r="BB69" s="344"/>
      <c r="BC69" s="307"/>
      <c r="BD69" s="345"/>
      <c r="BE69" s="344"/>
      <c r="BF69" s="307"/>
      <c r="BG69" s="345"/>
      <c r="BH69" s="344"/>
      <c r="BI69" s="307"/>
      <c r="BJ69" s="345"/>
      <c r="BK69" s="344"/>
      <c r="BL69" s="307"/>
      <c r="BM69" s="345"/>
      <c r="BN69" s="344"/>
      <c r="BO69" s="307"/>
      <c r="BP69" s="345"/>
      <c r="BQ69" s="344"/>
      <c r="BR69" s="307"/>
      <c r="BS69" s="345"/>
      <c r="BT69" s="344"/>
      <c r="BU69" s="307"/>
      <c r="BV69" s="345"/>
      <c r="BW69" s="344"/>
      <c r="BX69" s="307"/>
      <c r="BY69" s="345"/>
      <c r="BZ69" s="344"/>
      <c r="CA69" s="307"/>
      <c r="CB69" s="345"/>
    </row>
    <row r="70" spans="1:80" ht="13.5" customHeight="1">
      <c r="A70" s="352"/>
      <c r="B70" s="295" t="s">
        <v>36</v>
      </c>
      <c r="C70" s="296"/>
      <c r="D70" s="297"/>
      <c r="E70" s="312" t="s">
        <v>116</v>
      </c>
      <c r="F70" s="313"/>
      <c r="G70" s="313"/>
      <c r="H70" s="300"/>
      <c r="I70" s="125">
        <f>((J8*J8+K8*K8)/($C$8*$C$8))*$D$75</f>
        <v>0.029774526506999993</v>
      </c>
      <c r="J70" s="126" t="s">
        <v>37</v>
      </c>
      <c r="K70" s="127">
        <f>($C$75/100)*((J8*J8+K8*K8)/$C$8)</f>
        <v>0.7683748775999999</v>
      </c>
      <c r="L70" s="125">
        <f>((M8*M8+N8*N8)/($C$8*$C$8))*$D$75</f>
        <v>0.029907565556750004</v>
      </c>
      <c r="M70" s="126" t="s">
        <v>37</v>
      </c>
      <c r="N70" s="127">
        <f>($C$75/100)*((M8*M8+N8*N8)/$C$8)</f>
        <v>0.7718081434000001</v>
      </c>
      <c r="O70" s="125">
        <f>((P8*P8+Q8*Q8)/($C$8*$C$8))*$D$75</f>
        <v>0.02897906980268751</v>
      </c>
      <c r="P70" s="126" t="s">
        <v>37</v>
      </c>
      <c r="Q70" s="127">
        <f>($C$75/100)*((P8*P8+Q8*Q8)/$C$8)</f>
        <v>0.7478469626500002</v>
      </c>
      <c r="R70" s="125">
        <f>((S8*S8+T8*T8)/($C$8*$C$8))*$D$75</f>
        <v>0.026317582317687518</v>
      </c>
      <c r="S70" s="126" t="s">
        <v>37</v>
      </c>
      <c r="T70" s="127">
        <f>($C$75/100)*((S8*S8+T8*T8)/$C$8)</f>
        <v>0.6791634146500004</v>
      </c>
      <c r="U70" s="125">
        <f>((V8*V8+W8*W8)/($C$8*$C$8))*$D$75</f>
        <v>0.028631657760750006</v>
      </c>
      <c r="V70" s="126" t="s">
        <v>37</v>
      </c>
      <c r="W70" s="127">
        <f>($C$75/100)*((V8*V8+W8*W8)/$C$8)</f>
        <v>0.7388814906000001</v>
      </c>
      <c r="X70" s="125">
        <f>((Y8*Y8+Z8*Z8)/($C$8*$C$8))*$D$75</f>
        <v>0.029273069763</v>
      </c>
      <c r="Y70" s="126" t="s">
        <v>37</v>
      </c>
      <c r="Z70" s="127">
        <f>($C$75/100)*((Y8*Y8+Z8*Z8)/$C$8)</f>
        <v>0.7554340584</v>
      </c>
      <c r="AA70" s="125">
        <f>((AB8*AB8+AC8*AC8)/($C$8*$C$8))*$D$75</f>
        <v>0.02869341936299999</v>
      </c>
      <c r="AB70" s="126" t="s">
        <v>37</v>
      </c>
      <c r="AC70" s="127">
        <f>($C$75/100)*((AB8*AB8+AC8*AC8)/$C$8)</f>
        <v>0.7404753383999998</v>
      </c>
      <c r="AD70" s="125">
        <f>((AE8*AE8+AF8*AF8)/($C$8*$C$8))*$D$75</f>
        <v>0.030407336171999998</v>
      </c>
      <c r="AE70" s="126" t="s">
        <v>37</v>
      </c>
      <c r="AF70" s="127">
        <f>($C$75/100)*((AE8*AE8+AF8*AF8)/$C$8)</f>
        <v>0.7847054495999999</v>
      </c>
      <c r="AG70" s="125">
        <f>((AH8*AH8+AI8*AI8)/($C$8*$C$8))*$D$75</f>
        <v>0.033403966082999996</v>
      </c>
      <c r="AH70" s="126" t="s">
        <v>37</v>
      </c>
      <c r="AI70" s="127">
        <f>($C$75/100)*((AH8*AH8+AI8*AI8)/$C$8)</f>
        <v>0.8620378343999997</v>
      </c>
      <c r="AJ70" s="125">
        <f>((AK8*AK8+AL8*AL8)/($C$8*$C$8))*$D$75</f>
        <v>0.03759491610675001</v>
      </c>
      <c r="AK70" s="126" t="s">
        <v>37</v>
      </c>
      <c r="AL70" s="127">
        <f>($C$75/100)*((AK8*AK8+AL8*AL8)/$C$8)</f>
        <v>0.9701913834000002</v>
      </c>
      <c r="AM70" s="125">
        <f>((AN8*AN8+AO8*AO8)/($C$8*$C$8))*$D$75</f>
        <v>0.03712874247968752</v>
      </c>
      <c r="AN70" s="126" t="s">
        <v>37</v>
      </c>
      <c r="AO70" s="127">
        <f>($C$75/100)*((AN8*AN8+AO8*AO8)/$C$8)</f>
        <v>0.9581610962500005</v>
      </c>
      <c r="AP70" s="125">
        <f>((AQ8*AQ8+AR8*AR8)/($C$8*$C$8))*$D$75</f>
        <v>0.03642526440675002</v>
      </c>
      <c r="AQ70" s="126" t="s">
        <v>37</v>
      </c>
      <c r="AR70" s="127">
        <f>($C$75/100)*((AQ8*AQ8+AR8*AR8)/$C$8)</f>
        <v>0.9400068234000005</v>
      </c>
      <c r="AS70" s="125">
        <f>((AT8*AT8+AU8*AU8)/($C$8*$C$8))*$D$75</f>
        <v>0.03589727126168751</v>
      </c>
      <c r="AT70" s="126" t="s">
        <v>37</v>
      </c>
      <c r="AU70" s="127">
        <f>($C$75/100)*((AT8*AT8+AU8*AU8)/$C$8)</f>
        <v>0.9263811938500003</v>
      </c>
      <c r="AV70" s="125">
        <f>((AW8*AW8+AX8*AX8)/($C$8*$C$8))*$D$75</f>
        <v>0.03545322504518751</v>
      </c>
      <c r="AW70" s="126" t="s">
        <v>37</v>
      </c>
      <c r="AX70" s="127">
        <f>($C$75/100)*((AW8*AW8+AX8*AX8)/$C$8)</f>
        <v>0.9149219366500002</v>
      </c>
      <c r="AY70" s="125">
        <f>((AZ8*AZ8+BA8*BA8)/($C$8*$C$8))*$D$75</f>
        <v>0.0338313006276875</v>
      </c>
      <c r="AZ70" s="126" t="s">
        <v>37</v>
      </c>
      <c r="BA70" s="127">
        <f>($C$75/100)*((AZ8*AZ8+BA8*BA8)/$C$8)</f>
        <v>0.8730658226499999</v>
      </c>
      <c r="BB70" s="125">
        <f>((BC8*BC8+BD8*BD8)/($C$8*$C$8))*$D$75</f>
        <v>0.033515182806750025</v>
      </c>
      <c r="BC70" s="126" t="s">
        <v>37</v>
      </c>
      <c r="BD70" s="127">
        <f>($C$75/100)*((BC8*BC8+BD8*BD8)/$C$8)</f>
        <v>0.8649079434000005</v>
      </c>
      <c r="BE70" s="125">
        <f>((BF8*BF8+BG8*BG8)/($C$8*$C$8))*$D$75</f>
        <v>0.0338835094171875</v>
      </c>
      <c r="BF70" s="126" t="s">
        <v>37</v>
      </c>
      <c r="BG70" s="127">
        <f>($C$75/100)*((BF8*BF8+BG8*BG8)/$C$8)</f>
        <v>0.8744131462499999</v>
      </c>
      <c r="BH70" s="125">
        <f>((BI8*BI8+BJ8*BJ8)/($C$8*$C$8))*$D$75</f>
        <v>0.035824350300749985</v>
      </c>
      <c r="BI70" s="126" t="s">
        <v>37</v>
      </c>
      <c r="BJ70" s="127">
        <f>($C$75/100)*((BI8*BI8+BJ8*BJ8)/$C$8)</f>
        <v>0.9244993625999997</v>
      </c>
      <c r="BK70" s="125">
        <f>((BL8*BL8+BM8*BM8)/($C$8*$C$8))*$D$75</f>
        <v>0.03598564319999999</v>
      </c>
      <c r="BL70" s="126" t="s">
        <v>37</v>
      </c>
      <c r="BM70" s="127">
        <f>($C$75/100)*((BL8*BL8+BM8*BM8)/$C$8)</f>
        <v>0.9286617599999999</v>
      </c>
      <c r="BN70" s="125">
        <f>((BO8*BO8+BP8*BP8)/($C$8*$C$8))*$D$75</f>
        <v>0.035690216294187505</v>
      </c>
      <c r="BO70" s="126" t="s">
        <v>37</v>
      </c>
      <c r="BP70" s="127">
        <f>($C$75/100)*((BO8*BO8+BP8*BP8)/$C$8)</f>
        <v>0.92103783985</v>
      </c>
      <c r="BQ70" s="125">
        <f>((BR8*BR8+BS8*BS8)/($C$8*$C$8))*$D$75</f>
        <v>0.033359531148000006</v>
      </c>
      <c r="BR70" s="126" t="s">
        <v>37</v>
      </c>
      <c r="BS70" s="127">
        <f>($C$75/100)*((BR8*BR8+BS8*BS8)/$C$8)</f>
        <v>0.8608911264000002</v>
      </c>
      <c r="BT70" s="125">
        <f>((BU8*BU8+BV8*BV8)/($C$8*$C$8))*$D$75</f>
        <v>0.03573234558675</v>
      </c>
      <c r="BU70" s="126" t="s">
        <v>37</v>
      </c>
      <c r="BV70" s="127">
        <f>($C$75/100)*((BU8*BU8+BV8*BV8)/$C$8)</f>
        <v>0.9221250473999999</v>
      </c>
      <c r="BW70" s="125">
        <f>((BX8*BX8+BY8*BY8)/($C$8*$C$8))*$D$75</f>
        <v>0.034958870990187504</v>
      </c>
      <c r="BX70" s="126" t="s">
        <v>37</v>
      </c>
      <c r="BY70" s="127">
        <f>($C$75/100)*((BX8*BX8+BY8*BY8)/$C$8)</f>
        <v>0.90216441265</v>
      </c>
      <c r="BZ70" s="125">
        <f>((CA8*CA8+CB8*CB8)/($C$8*$C$8))*$D$75</f>
        <v>0.032590365729687494</v>
      </c>
      <c r="CA70" s="126" t="s">
        <v>37</v>
      </c>
      <c r="CB70" s="127">
        <f>($C$75/100)*((CA8*CA8+CB8*CB8)/$C$8)</f>
        <v>0.8410416962499997</v>
      </c>
    </row>
    <row r="71" spans="1:80" ht="13.5" customHeight="1">
      <c r="A71" s="352"/>
      <c r="B71" s="308"/>
      <c r="C71" s="309"/>
      <c r="D71" s="310"/>
      <c r="E71" s="328" t="s">
        <v>116</v>
      </c>
      <c r="F71" s="329"/>
      <c r="G71" s="329"/>
      <c r="H71" s="330"/>
      <c r="I71" s="128">
        <f>((J12*J12+K12*K12)/($C$12*$C$12))*$D$76</f>
        <v>0.013048688852499999</v>
      </c>
      <c r="J71" s="129" t="s">
        <v>37</v>
      </c>
      <c r="K71" s="130">
        <f>($C$76/100)*((J12*J12+K12*K12)/$C$12)</f>
        <v>0.33196835743750003</v>
      </c>
      <c r="L71" s="128">
        <f>((M12*M12+N12*N12)/($C$12*$C$12))*$D$76</f>
        <v>0.0127024362036</v>
      </c>
      <c r="M71" s="129" t="s">
        <v>37</v>
      </c>
      <c r="N71" s="130">
        <f>($C$76/100)*((M12*M12+N12*N12)/$C$12)</f>
        <v>0.32315943231000005</v>
      </c>
      <c r="O71" s="128">
        <f>((P12*P12+Q12*Q12)/($C$12*$C$12))*$D$76</f>
        <v>0.012538974920400002</v>
      </c>
      <c r="P71" s="129" t="s">
        <v>37</v>
      </c>
      <c r="Q71" s="130">
        <f>($C$76/100)*((P12*P12+Q12*Q12)/$C$12)</f>
        <v>0.3190008555900001</v>
      </c>
      <c r="R71" s="128">
        <f>((S12*S12+T12*T12)/($C$12*$C$12))*$D$76</f>
        <v>0.011595665362899998</v>
      </c>
      <c r="S71" s="129" t="s">
        <v>37</v>
      </c>
      <c r="T71" s="130">
        <f>($C$76/100)*((S12*S12+T12*T12)/$C$12)</f>
        <v>0.2950023582775</v>
      </c>
      <c r="U71" s="128">
        <f>((V12*V12+W12*W12)/($C$12*$C$12))*$D$76</f>
        <v>0.012784563810000003</v>
      </c>
      <c r="V71" s="129" t="s">
        <v>37</v>
      </c>
      <c r="W71" s="130">
        <f>($C$76/100)*((V12*V12+W12*W12)/$C$12)</f>
        <v>0.3252488197500001</v>
      </c>
      <c r="X71" s="128">
        <f>((Y12*Y12+Z12*Z12)/($C$12*$C$12))*$D$76</f>
        <v>0.0133108509204</v>
      </c>
      <c r="Y71" s="129" t="s">
        <v>37</v>
      </c>
      <c r="Z71" s="130">
        <f>($C$76/100)*((Y12*Y12+Z12*Z12)/$C$12)</f>
        <v>0.33863795559</v>
      </c>
      <c r="AA71" s="128">
        <f>((AB12*AB12+AC12*AC12)/($C$12*$C$12))*$D$76</f>
        <v>0.010637068882899994</v>
      </c>
      <c r="AB71" s="129" t="s">
        <v>37</v>
      </c>
      <c r="AC71" s="130">
        <f>($C$76/100)*((AB12*AB12+AC12*AC12)/$C$12)</f>
        <v>0.2706149502774999</v>
      </c>
      <c r="AD71" s="128">
        <f>((AE12*AE12+AF12*AF12)/($C$12*$C$12))*$D$76</f>
        <v>0.011113328626899996</v>
      </c>
      <c r="AE71" s="129" t="s">
        <v>37</v>
      </c>
      <c r="AF71" s="130">
        <f>($C$76/100)*((AE12*AE12+AF12*AF12)/$C$12)</f>
        <v>0.2827313526774999</v>
      </c>
      <c r="AG71" s="128">
        <f>((AH12*AH12+AI12*AI12)/($C$12*$C$12))*$D$76</f>
        <v>0.013352852001599998</v>
      </c>
      <c r="AH71" s="129" t="s">
        <v>37</v>
      </c>
      <c r="AI71" s="130">
        <f>($C$76/100)*((AH12*AH12+AI12*AI12)/$C$12)</f>
        <v>0.33970649435999994</v>
      </c>
      <c r="AJ71" s="128">
        <f>((AK12*AK12+AL12*AL12)/($C$12*$C$12))*$D$76</f>
        <v>0.017019449334099997</v>
      </c>
      <c r="AK71" s="129" t="s">
        <v>37</v>
      </c>
      <c r="AL71" s="130">
        <f>($C$76/100)*((AK12*AK12+AL12*AL12)/$C$12)</f>
        <v>0.43298745979750003</v>
      </c>
      <c r="AM71" s="128">
        <f>((AN12*AN12+AO12*AO12)/($C$12*$C$12))*$D$76</f>
        <v>0.016861631322100005</v>
      </c>
      <c r="AN71" s="129" t="s">
        <v>37</v>
      </c>
      <c r="AO71" s="130">
        <f>($C$76/100)*((AN12*AN12+AO12*AO12)/$C$12)</f>
        <v>0.4289724520975002</v>
      </c>
      <c r="AP71" s="128">
        <f>((AQ12*AQ12+AR12*AR12)/($C$12*$C$12))*$D$76</f>
        <v>0.013819230507600004</v>
      </c>
      <c r="AQ71" s="129" t="s">
        <v>37</v>
      </c>
      <c r="AR71" s="130">
        <f>($C$76/100)*((AQ12*AQ12+AR12*AR12)/$C$12)</f>
        <v>0.35157151071000015</v>
      </c>
      <c r="AS71" s="128">
        <f>((AT12*AT12+AU12*AU12)/($C$12*$C$12))*$D$76</f>
        <v>0.016057949130100002</v>
      </c>
      <c r="AT71" s="129" t="s">
        <v>37</v>
      </c>
      <c r="AU71" s="130">
        <f>($C$76/100)*((AT12*AT12+AU12*AU12)/$C$12)</f>
        <v>0.4085261788975</v>
      </c>
      <c r="AV71" s="128">
        <f>((AW12*AW12+AX12*AX12)/($C$12*$C$12))*$D$76</f>
        <v>0.01667322006610001</v>
      </c>
      <c r="AW71" s="129" t="s">
        <v>37</v>
      </c>
      <c r="AX71" s="130">
        <f>($C$76/100)*((AW12*AW12+AX12*AX12)/$C$12)</f>
        <v>0.4241791294975002</v>
      </c>
      <c r="AY71" s="128">
        <f>((AZ12*AZ12+BA12*BA12)/($C$12*$C$12))*$D$76</f>
        <v>0.016756827714100003</v>
      </c>
      <c r="AZ71" s="129" t="s">
        <v>37</v>
      </c>
      <c r="BA71" s="130">
        <f>($C$76/100)*((AZ12*AZ12+BA12*BA12)/$C$12)</f>
        <v>0.4263061702975001</v>
      </c>
      <c r="BB71" s="128">
        <f>((BC12*BC12+BD12*BD12)/($C$12*$C$12))*$D$76</f>
        <v>0.017212452537600002</v>
      </c>
      <c r="BC71" s="129" t="s">
        <v>37</v>
      </c>
      <c r="BD71" s="130">
        <f>($C$76/100)*((BC12*BC12+BD12*BD12)/$C$12)</f>
        <v>0.43789760496</v>
      </c>
      <c r="BE71" s="128">
        <f>((BF12*BF12+BG12*BG12)/($C$12*$C$12))*$D$76</f>
        <v>0.014731819502400005</v>
      </c>
      <c r="BF71" s="129" t="s">
        <v>37</v>
      </c>
      <c r="BG71" s="130">
        <f>($C$76/100)*((BF12*BF12+BG12*BG12)/$C$12)</f>
        <v>0.3747884540400001</v>
      </c>
      <c r="BH71" s="128">
        <f>((BI12*BI12+BJ12*BJ12)/($C$12*$C$12))*$D$76</f>
        <v>0.015248925066100002</v>
      </c>
      <c r="BI71" s="129" t="s">
        <v>37</v>
      </c>
      <c r="BJ71" s="130">
        <f>($C$76/100)*((BI12*BI12+BJ12*BJ12)/$C$12)</f>
        <v>0.38794400449750005</v>
      </c>
      <c r="BK71" s="128">
        <f>((BL12*BL12+BM12*BM12)/($C$12*$C$12))*$D$76</f>
        <v>0.015404040286900006</v>
      </c>
      <c r="BL71" s="129" t="s">
        <v>37</v>
      </c>
      <c r="BM71" s="130">
        <f>($C$76/100)*((BL12*BL12+BM12*BM12)/$C$12)</f>
        <v>0.3918902511775002</v>
      </c>
      <c r="BN71" s="128">
        <f>((BO12*BO12+BP12*BP12)/($C$12*$C$12))*$D$76</f>
        <v>0.014751448840000004</v>
      </c>
      <c r="BO71" s="129" t="s">
        <v>37</v>
      </c>
      <c r="BP71" s="130">
        <f>($C$76/100)*((BO12*BO12+BP12*BP12)/$C$12)</f>
        <v>0.37528783900000007</v>
      </c>
      <c r="BQ71" s="128">
        <f>((BR12*BR12+BS12*BS12)/($C$12*$C$12))*$D$76</f>
        <v>0.0128944789524</v>
      </c>
      <c r="BR71" s="129" t="s">
        <v>37</v>
      </c>
      <c r="BS71" s="130">
        <f>($C$76/100)*((BR12*BR12+BS12*BS12)/$C$12)</f>
        <v>0.32804514279</v>
      </c>
      <c r="BT71" s="128">
        <f>((BU12*BU12+BV12*BV12)/($C$12*$C$12))*$D$76</f>
        <v>0.014614317921600003</v>
      </c>
      <c r="BU71" s="129" t="s">
        <v>37</v>
      </c>
      <c r="BV71" s="130">
        <f>($C$76/100)*((BU12*BU12+BV12*BV12)/$C$12)</f>
        <v>0.37179912636000007</v>
      </c>
      <c r="BW71" s="128">
        <f>((BX12*BX12+BY12*BY12)/($C$12*$C$12))*$D$76</f>
        <v>0.0134487681109</v>
      </c>
      <c r="BX71" s="129" t="s">
        <v>37</v>
      </c>
      <c r="BY71" s="130">
        <f>($C$76/100)*((BX12*BX12+BY12*BY12)/$C$12)</f>
        <v>0.3421466715775</v>
      </c>
      <c r="BZ71" s="128">
        <f>((CA12*CA12+CB12*CB12)/($C$12*$C$12))*$D$76</f>
        <v>0.013408956359999998</v>
      </c>
      <c r="CA71" s="129" t="s">
        <v>37</v>
      </c>
      <c r="CB71" s="130">
        <f>($C$76/100)*((CA12*CA12+CB12*CB12)/$C$12)</f>
        <v>0.341133831</v>
      </c>
    </row>
    <row r="72" spans="1:80" ht="12.75" customHeight="1">
      <c r="A72" s="352"/>
      <c r="B72" s="308"/>
      <c r="C72" s="309"/>
      <c r="D72" s="310"/>
      <c r="E72" s="328" t="s">
        <v>116</v>
      </c>
      <c r="F72" s="329"/>
      <c r="G72" s="329"/>
      <c r="H72" s="330"/>
      <c r="I72" s="50"/>
      <c r="J72" s="131" t="s">
        <v>37</v>
      </c>
      <c r="K72" s="49"/>
      <c r="L72" s="48"/>
      <c r="M72" s="131" t="s">
        <v>37</v>
      </c>
      <c r="N72" s="49"/>
      <c r="O72" s="48"/>
      <c r="P72" s="131" t="s">
        <v>37</v>
      </c>
      <c r="Q72" s="49"/>
      <c r="R72" s="48"/>
      <c r="S72" s="131" t="s">
        <v>37</v>
      </c>
      <c r="T72" s="49"/>
      <c r="U72" s="50"/>
      <c r="V72" s="131" t="s">
        <v>37</v>
      </c>
      <c r="W72" s="49"/>
      <c r="X72" s="48"/>
      <c r="Y72" s="131" t="s">
        <v>37</v>
      </c>
      <c r="Z72" s="49"/>
      <c r="AA72" s="48"/>
      <c r="AB72" s="131" t="s">
        <v>37</v>
      </c>
      <c r="AC72" s="49"/>
      <c r="AD72" s="48"/>
      <c r="AE72" s="131" t="s">
        <v>37</v>
      </c>
      <c r="AF72" s="49"/>
      <c r="AG72" s="50"/>
      <c r="AH72" s="131" t="s">
        <v>37</v>
      </c>
      <c r="AI72" s="49"/>
      <c r="AJ72" s="48"/>
      <c r="AK72" s="131" t="s">
        <v>37</v>
      </c>
      <c r="AL72" s="49"/>
      <c r="AM72" s="48"/>
      <c r="AN72" s="131" t="s">
        <v>37</v>
      </c>
      <c r="AO72" s="49"/>
      <c r="AP72" s="48"/>
      <c r="AQ72" s="131" t="s">
        <v>37</v>
      </c>
      <c r="AR72" s="49"/>
      <c r="AS72" s="50"/>
      <c r="AT72" s="131" t="s">
        <v>37</v>
      </c>
      <c r="AU72" s="49"/>
      <c r="AV72" s="48"/>
      <c r="AW72" s="131" t="s">
        <v>37</v>
      </c>
      <c r="AX72" s="49"/>
      <c r="AY72" s="48"/>
      <c r="AZ72" s="131" t="s">
        <v>37</v>
      </c>
      <c r="BA72" s="49"/>
      <c r="BB72" s="48"/>
      <c r="BC72" s="131" t="s">
        <v>37</v>
      </c>
      <c r="BD72" s="49"/>
      <c r="BE72" s="50"/>
      <c r="BF72" s="131" t="s">
        <v>37</v>
      </c>
      <c r="BG72" s="49"/>
      <c r="BH72" s="48"/>
      <c r="BI72" s="131" t="s">
        <v>37</v>
      </c>
      <c r="BJ72" s="49"/>
      <c r="BK72" s="48"/>
      <c r="BL72" s="131" t="s">
        <v>37</v>
      </c>
      <c r="BM72" s="49"/>
      <c r="BN72" s="48"/>
      <c r="BO72" s="131" t="s">
        <v>37</v>
      </c>
      <c r="BP72" s="49"/>
      <c r="BQ72" s="50"/>
      <c r="BR72" s="131" t="s">
        <v>37</v>
      </c>
      <c r="BS72" s="49"/>
      <c r="BT72" s="48"/>
      <c r="BU72" s="131" t="s">
        <v>37</v>
      </c>
      <c r="BV72" s="49"/>
      <c r="BW72" s="48"/>
      <c r="BX72" s="131" t="s">
        <v>37</v>
      </c>
      <c r="BY72" s="49"/>
      <c r="BZ72" s="48"/>
      <c r="CA72" s="131" t="s">
        <v>37</v>
      </c>
      <c r="CB72" s="49"/>
    </row>
    <row r="73" spans="1:80" ht="14.25" customHeight="1" thickBot="1">
      <c r="A73" s="352"/>
      <c r="B73" s="298"/>
      <c r="C73" s="299"/>
      <c r="D73" s="333"/>
      <c r="E73" s="334" t="s">
        <v>116</v>
      </c>
      <c r="F73" s="335"/>
      <c r="G73" s="335"/>
      <c r="H73" s="336"/>
      <c r="I73" s="55"/>
      <c r="J73" s="132" t="s">
        <v>37</v>
      </c>
      <c r="K73" s="70"/>
      <c r="L73" s="69"/>
      <c r="M73" s="132" t="s">
        <v>37</v>
      </c>
      <c r="N73" s="70"/>
      <c r="O73" s="69"/>
      <c r="P73" s="132" t="s">
        <v>37</v>
      </c>
      <c r="Q73" s="70"/>
      <c r="R73" s="69"/>
      <c r="S73" s="132" t="s">
        <v>37</v>
      </c>
      <c r="T73" s="70"/>
      <c r="U73" s="55"/>
      <c r="V73" s="132" t="s">
        <v>37</v>
      </c>
      <c r="W73" s="70"/>
      <c r="X73" s="69"/>
      <c r="Y73" s="132" t="s">
        <v>37</v>
      </c>
      <c r="Z73" s="70"/>
      <c r="AA73" s="69"/>
      <c r="AB73" s="132" t="s">
        <v>37</v>
      </c>
      <c r="AC73" s="70"/>
      <c r="AD73" s="69"/>
      <c r="AE73" s="132" t="s">
        <v>37</v>
      </c>
      <c r="AF73" s="70"/>
      <c r="AG73" s="55"/>
      <c r="AH73" s="132" t="s">
        <v>37</v>
      </c>
      <c r="AI73" s="70"/>
      <c r="AJ73" s="69"/>
      <c r="AK73" s="132" t="s">
        <v>37</v>
      </c>
      <c r="AL73" s="70"/>
      <c r="AM73" s="69"/>
      <c r="AN73" s="132" t="s">
        <v>37</v>
      </c>
      <c r="AO73" s="70"/>
      <c r="AP73" s="69"/>
      <c r="AQ73" s="132" t="s">
        <v>37</v>
      </c>
      <c r="AR73" s="70"/>
      <c r="AS73" s="55"/>
      <c r="AT73" s="132" t="s">
        <v>37</v>
      </c>
      <c r="AU73" s="70"/>
      <c r="AV73" s="69"/>
      <c r="AW73" s="132" t="s">
        <v>37</v>
      </c>
      <c r="AX73" s="70"/>
      <c r="AY73" s="69"/>
      <c r="AZ73" s="132" t="s">
        <v>37</v>
      </c>
      <c r="BA73" s="70"/>
      <c r="BB73" s="69"/>
      <c r="BC73" s="132" t="s">
        <v>37</v>
      </c>
      <c r="BD73" s="70"/>
      <c r="BE73" s="55"/>
      <c r="BF73" s="132" t="s">
        <v>37</v>
      </c>
      <c r="BG73" s="70"/>
      <c r="BH73" s="69"/>
      <c r="BI73" s="132" t="s">
        <v>37</v>
      </c>
      <c r="BJ73" s="70"/>
      <c r="BK73" s="69"/>
      <c r="BL73" s="132" t="s">
        <v>37</v>
      </c>
      <c r="BM73" s="70"/>
      <c r="BN73" s="69"/>
      <c r="BO73" s="132" t="s">
        <v>37</v>
      </c>
      <c r="BP73" s="70"/>
      <c r="BQ73" s="55"/>
      <c r="BR73" s="132" t="s">
        <v>37</v>
      </c>
      <c r="BS73" s="70"/>
      <c r="BT73" s="69"/>
      <c r="BU73" s="132" t="s">
        <v>37</v>
      </c>
      <c r="BV73" s="70"/>
      <c r="BW73" s="69"/>
      <c r="BX73" s="132" t="s">
        <v>37</v>
      </c>
      <c r="BY73" s="70"/>
      <c r="BZ73" s="69"/>
      <c r="CA73" s="132" t="s">
        <v>37</v>
      </c>
      <c r="CB73" s="70"/>
    </row>
    <row r="74" spans="1:80" ht="14.25" customHeight="1">
      <c r="A74" s="352"/>
      <c r="B74" s="133"/>
      <c r="C74" s="134" t="s">
        <v>92</v>
      </c>
      <c r="D74" s="135" t="s">
        <v>93</v>
      </c>
      <c r="E74" s="150"/>
      <c r="F74" s="324" t="s">
        <v>117</v>
      </c>
      <c r="G74" s="324"/>
      <c r="H74" s="151"/>
      <c r="I74" s="136">
        <f>J8+$H$6+I70</f>
        <v>17.102574526507</v>
      </c>
      <c r="J74" s="137" t="s">
        <v>37</v>
      </c>
      <c r="K74" s="136">
        <f>K8+$H$7+K70</f>
        <v>0.9163748775999999</v>
      </c>
      <c r="L74" s="138">
        <f>M8+$H$6+L70</f>
        <v>17.140707565556752</v>
      </c>
      <c r="M74" s="137" t="s">
        <v>37</v>
      </c>
      <c r="N74" s="139">
        <f>N8+$H$7+N70</f>
        <v>0.9198081434000002</v>
      </c>
      <c r="O74" s="136">
        <f>P8+$H$6+O70</f>
        <v>16.87277906980269</v>
      </c>
      <c r="P74" s="137" t="s">
        <v>37</v>
      </c>
      <c r="Q74" s="136">
        <f>Q8+$H$7+Q70</f>
        <v>0.8958469626500002</v>
      </c>
      <c r="R74" s="138">
        <f>S8+$H$6+R70</f>
        <v>16.08011758231769</v>
      </c>
      <c r="S74" s="137" t="s">
        <v>37</v>
      </c>
      <c r="T74" s="139">
        <f>T8+$H$7+T70</f>
        <v>0.8271634146500004</v>
      </c>
      <c r="U74" s="136">
        <f>V8+$H$6+U70</f>
        <v>16.77143165776075</v>
      </c>
      <c r="V74" s="137" t="s">
        <v>37</v>
      </c>
      <c r="W74" s="136">
        <f>W8+$H$7+W70</f>
        <v>0.8868814906000001</v>
      </c>
      <c r="X74" s="138">
        <f>Y8+$H$6+X70</f>
        <v>16.958073069763</v>
      </c>
      <c r="Y74" s="137" t="s">
        <v>37</v>
      </c>
      <c r="Z74" s="139">
        <f>Z8+$H$7+Z70</f>
        <v>0.9034340584</v>
      </c>
      <c r="AA74" s="136">
        <f>AB8+$H$6+AA70</f>
        <v>16.789493419362998</v>
      </c>
      <c r="AB74" s="137" t="s">
        <v>37</v>
      </c>
      <c r="AC74" s="136">
        <f>AC8+$H$7+AC70</f>
        <v>0.8884753383999998</v>
      </c>
      <c r="AD74" s="138">
        <f>AE8+$H$6+AD70</f>
        <v>17.283207336171998</v>
      </c>
      <c r="AE74" s="137" t="s">
        <v>37</v>
      </c>
      <c r="AF74" s="139">
        <f>AF8+$H$7+AF70</f>
        <v>0.9327054495999999</v>
      </c>
      <c r="AG74" s="136">
        <f>AH8+$H$6+AG70</f>
        <v>18.114203966082997</v>
      </c>
      <c r="AH74" s="137" t="s">
        <v>37</v>
      </c>
      <c r="AI74" s="136">
        <f>AI8+$H$7+AI70</f>
        <v>1.0100378343999996</v>
      </c>
      <c r="AJ74" s="138">
        <f>AK8+$H$6+AJ70</f>
        <v>19.216394916106754</v>
      </c>
      <c r="AK74" s="137" t="s">
        <v>37</v>
      </c>
      <c r="AL74" s="139">
        <f>AL8+$H$7+AL70</f>
        <v>1.1181913834000001</v>
      </c>
      <c r="AM74" s="136">
        <f>AN8+$H$6+AM70</f>
        <v>19.09692874247969</v>
      </c>
      <c r="AN74" s="137" t="s">
        <v>37</v>
      </c>
      <c r="AO74" s="136">
        <f>AO8+$H$7+AO70</f>
        <v>1.1061610962500004</v>
      </c>
      <c r="AP74" s="138">
        <f>AQ8+$H$6+AP70</f>
        <v>18.915225264406754</v>
      </c>
      <c r="AQ74" s="137" t="s">
        <v>37</v>
      </c>
      <c r="AR74" s="139">
        <f>AR8+$H$7+AR70</f>
        <v>1.0880068234000004</v>
      </c>
      <c r="AS74" s="136">
        <f>AT8+$H$6+AS70</f>
        <v>18.77769727126169</v>
      </c>
      <c r="AT74" s="137" t="s">
        <v>37</v>
      </c>
      <c r="AU74" s="136">
        <f>AU8+$H$7+AU70</f>
        <v>1.0743811938500003</v>
      </c>
      <c r="AV74" s="138">
        <f>AW8+$H$6+AV70</f>
        <v>18.66125322504519</v>
      </c>
      <c r="AW74" s="137" t="s">
        <v>37</v>
      </c>
      <c r="AX74" s="139">
        <f>AX8+$H$7+AX70</f>
        <v>1.0629219366500002</v>
      </c>
      <c r="AY74" s="136">
        <f>AZ8+$H$6+AY70</f>
        <v>18.229631300627688</v>
      </c>
      <c r="AZ74" s="137" t="s">
        <v>37</v>
      </c>
      <c r="BA74" s="136">
        <f>BA8+$H$7+BA70</f>
        <v>1.0210658226499998</v>
      </c>
      <c r="BB74" s="138">
        <f>BC8+$H$6+BB70</f>
        <v>18.144315182806753</v>
      </c>
      <c r="BC74" s="137" t="s">
        <v>37</v>
      </c>
      <c r="BD74" s="139">
        <f>BD8+$H$7+BD70</f>
        <v>1.0129079434000006</v>
      </c>
      <c r="BE74" s="136">
        <f>BF8+$H$6+BE70</f>
        <v>18.243683509417185</v>
      </c>
      <c r="BF74" s="137" t="s">
        <v>37</v>
      </c>
      <c r="BG74" s="136">
        <f>BG8+$H$7+BG70</f>
        <v>1.02241314625</v>
      </c>
      <c r="BH74" s="138">
        <f>BI8+$H$6+BH70</f>
        <v>18.758624350300746</v>
      </c>
      <c r="BI74" s="137" t="s">
        <v>37</v>
      </c>
      <c r="BJ74" s="139">
        <f>BJ8+$H$7+BJ70</f>
        <v>1.0724993625999997</v>
      </c>
      <c r="BK74" s="136">
        <f>BL8+$H$6+BK70</f>
        <v>18.800785643199998</v>
      </c>
      <c r="BL74" s="137" t="s">
        <v>37</v>
      </c>
      <c r="BM74" s="136">
        <f>BM8+$H$7+BM70</f>
        <v>1.07666176</v>
      </c>
      <c r="BN74" s="138">
        <f>BO8+$H$6+BN70</f>
        <v>18.723490216294188</v>
      </c>
      <c r="BO74" s="137" t="s">
        <v>37</v>
      </c>
      <c r="BP74" s="139">
        <f>BP8+$H$7+BP70</f>
        <v>1.06903783985</v>
      </c>
      <c r="BQ74" s="136">
        <f>BR8+$H$6+BQ70</f>
        <v>18.102159531148</v>
      </c>
      <c r="BR74" s="137" t="s">
        <v>37</v>
      </c>
      <c r="BS74" s="136">
        <f>BS8+$H$7+BS70</f>
        <v>1.0088911264000002</v>
      </c>
      <c r="BT74" s="138">
        <f>BU8+$H$6+BT70</f>
        <v>18.73453234558675</v>
      </c>
      <c r="BU74" s="137" t="s">
        <v>37</v>
      </c>
      <c r="BV74" s="139">
        <f>BV8+$H$7+BV70</f>
        <v>1.0701250474</v>
      </c>
      <c r="BW74" s="136">
        <f>BX8+$H$6+BW70</f>
        <v>18.530758870990187</v>
      </c>
      <c r="BX74" s="137" t="s">
        <v>37</v>
      </c>
      <c r="BY74" s="136">
        <f>BY8+$H$7+BY70</f>
        <v>1.05016441265</v>
      </c>
      <c r="BZ74" s="138">
        <f>CA8+$H$6+BZ70</f>
        <v>17.892390365729685</v>
      </c>
      <c r="CA74" s="137" t="s">
        <v>37</v>
      </c>
      <c r="CB74" s="139">
        <f>CB8+$H$7+CB70</f>
        <v>0.9890416962499997</v>
      </c>
    </row>
    <row r="75" spans="1:80" ht="12.75" customHeight="1">
      <c r="A75" s="352"/>
      <c r="B75" s="140" t="s">
        <v>94</v>
      </c>
      <c r="C75" s="8">
        <v>10.6</v>
      </c>
      <c r="D75" s="9">
        <v>0.1643</v>
      </c>
      <c r="E75" s="152"/>
      <c r="F75" s="318" t="s">
        <v>118</v>
      </c>
      <c r="G75" s="318"/>
      <c r="H75" s="153"/>
      <c r="I75" s="123">
        <f>J12+$H$10+I71</f>
        <v>11.365928688852499</v>
      </c>
      <c r="J75" s="131" t="s">
        <v>37</v>
      </c>
      <c r="K75" s="123">
        <f>K12+$H$11+K71</f>
        <v>0.5239683574375</v>
      </c>
      <c r="L75" s="122">
        <f>M12+$H$10+L71</f>
        <v>11.2145824362036</v>
      </c>
      <c r="M75" s="131" t="s">
        <v>37</v>
      </c>
      <c r="N75" s="124">
        <f>N12+$H$11+N71</f>
        <v>0.51515943231</v>
      </c>
      <c r="O75" s="123">
        <f>P12+$H$10+O71</f>
        <v>11.1424189749204</v>
      </c>
      <c r="P75" s="131" t="s">
        <v>37</v>
      </c>
      <c r="Q75" s="123">
        <f>Q12+$H$11+Q71</f>
        <v>0.5110008555900001</v>
      </c>
      <c r="R75" s="122">
        <f>S12+$H$10+R71</f>
        <v>10.7164756653629</v>
      </c>
      <c r="S75" s="131" t="s">
        <v>37</v>
      </c>
      <c r="T75" s="124">
        <f>T12+$H$11+T71</f>
        <v>0.4870023582775</v>
      </c>
      <c r="U75" s="123">
        <f>V12+$H$10+U71</f>
        <v>11.25066456381</v>
      </c>
      <c r="V75" s="131" t="s">
        <v>37</v>
      </c>
      <c r="W75" s="123">
        <f>W12+$H$11+W71</f>
        <v>0.51724881975</v>
      </c>
      <c r="X75" s="122">
        <f>Y12+$H$10+X71</f>
        <v>11.479190850920398</v>
      </c>
      <c r="Y75" s="131" t="s">
        <v>37</v>
      </c>
      <c r="Z75" s="124">
        <f>Z12+$H$11+Z71</f>
        <v>0.53063795559</v>
      </c>
      <c r="AA75" s="123">
        <f>AB12+$H$10+AA71</f>
        <v>10.265517068882897</v>
      </c>
      <c r="AB75" s="131" t="s">
        <v>37</v>
      </c>
      <c r="AC75" s="123">
        <f>AC12+$H$11+AC71</f>
        <v>0.4626149502774999</v>
      </c>
      <c r="AD75" s="122">
        <f>AE12+$H$10+AD71</f>
        <v>10.491993328626897</v>
      </c>
      <c r="AE75" s="131" t="s">
        <v>37</v>
      </c>
      <c r="AF75" s="124">
        <f>AF12+$H$11+AF71</f>
        <v>0.4747313526774999</v>
      </c>
      <c r="AG75" s="123">
        <f>AH12+$H$10+AG71</f>
        <v>11.497232852001597</v>
      </c>
      <c r="AH75" s="131" t="s">
        <v>37</v>
      </c>
      <c r="AI75" s="123">
        <f>AI12+$H$11+AI71</f>
        <v>0.53170649436</v>
      </c>
      <c r="AJ75" s="122">
        <f>AK12+$H$10+AJ71</f>
        <v>12.975899449334099</v>
      </c>
      <c r="AK75" s="131" t="s">
        <v>37</v>
      </c>
      <c r="AL75" s="124">
        <f>AL12+$H$11+AL71</f>
        <v>0.6249874597975</v>
      </c>
      <c r="AM75" s="123">
        <f>AN12+$H$10+AM71</f>
        <v>12.915741631322103</v>
      </c>
      <c r="AN75" s="131" t="s">
        <v>37</v>
      </c>
      <c r="AO75" s="123">
        <f>AO12+$H$11+AO71</f>
        <v>0.6209724520975002</v>
      </c>
      <c r="AP75" s="122">
        <f>AQ12+$H$10+AP71</f>
        <v>11.695699230507602</v>
      </c>
      <c r="AQ75" s="131" t="s">
        <v>37</v>
      </c>
      <c r="AR75" s="124">
        <f>AR12+$H$11+AR71</f>
        <v>0.5435715107100001</v>
      </c>
      <c r="AS75" s="123">
        <f>AT12+$H$10+AS71</f>
        <v>12.6049379491301</v>
      </c>
      <c r="AT75" s="131" t="s">
        <v>37</v>
      </c>
      <c r="AU75" s="123">
        <f>AU12+$H$11+AU71</f>
        <v>0.6005261788975</v>
      </c>
      <c r="AV75" s="122">
        <f>AW12+$H$10+AV71</f>
        <v>12.843553220066102</v>
      </c>
      <c r="AW75" s="131" t="s">
        <v>37</v>
      </c>
      <c r="AX75" s="124">
        <f>AX12+$H$11+AX71</f>
        <v>0.6161791294975002</v>
      </c>
      <c r="AY75" s="123">
        <f>AZ12+$H$10+AY71</f>
        <v>12.875636827714102</v>
      </c>
      <c r="AZ75" s="131" t="s">
        <v>37</v>
      </c>
      <c r="BA75" s="123">
        <f>BA12+$H$11+BA71</f>
        <v>0.6183061702975001</v>
      </c>
      <c r="BB75" s="122">
        <f>BC12+$H$10+BB71</f>
        <v>13.049092452537598</v>
      </c>
      <c r="BC75" s="131" t="s">
        <v>37</v>
      </c>
      <c r="BD75" s="124">
        <f>BD12+$H$11+BD71</f>
        <v>0.62989760496</v>
      </c>
      <c r="BE75" s="123">
        <f>BF12+$H$10+BE71</f>
        <v>12.074611819502401</v>
      </c>
      <c r="BF75" s="131" t="s">
        <v>37</v>
      </c>
      <c r="BG75" s="123">
        <f>BG12+$H$11+BG71</f>
        <v>0.5667884540400001</v>
      </c>
      <c r="BH75" s="122">
        <f>BI12+$H$10+BH71</f>
        <v>12.2841289250661</v>
      </c>
      <c r="BI75" s="131" t="s">
        <v>37</v>
      </c>
      <c r="BJ75" s="124">
        <f>BJ12+$H$11+BJ71</f>
        <v>0.5799440044975</v>
      </c>
      <c r="BK75" s="123">
        <f>BL12+$H$10+BK71</f>
        <v>12.346284040286902</v>
      </c>
      <c r="BL75" s="131" t="s">
        <v>37</v>
      </c>
      <c r="BM75" s="123">
        <f>BM12+$H$11+BM71</f>
        <v>0.5838902511775002</v>
      </c>
      <c r="BN75" s="122">
        <f>BO12+$H$10+BN71</f>
        <v>12.08263144884</v>
      </c>
      <c r="BO75" s="131" t="s">
        <v>37</v>
      </c>
      <c r="BP75" s="124">
        <f>BP12+$H$11+BP71</f>
        <v>0.567287839</v>
      </c>
      <c r="BQ75" s="123">
        <f>BR12+$H$10+BQ71</f>
        <v>11.2987744789524</v>
      </c>
      <c r="BR75" s="131" t="s">
        <v>37</v>
      </c>
      <c r="BS75" s="123">
        <f>BS12+$H$11+BS71</f>
        <v>0.52004514279</v>
      </c>
      <c r="BT75" s="122">
        <f>BU12+$H$10+BT71</f>
        <v>12.0264943179216</v>
      </c>
      <c r="BU75" s="131" t="s">
        <v>37</v>
      </c>
      <c r="BV75" s="124">
        <f>BV12+$H$11+BV71</f>
        <v>0.5637991263600001</v>
      </c>
      <c r="BW75" s="123">
        <f>BX12+$H$10+BW71</f>
        <v>11.5383287681109</v>
      </c>
      <c r="BX75" s="131" t="s">
        <v>37</v>
      </c>
      <c r="BY75" s="123">
        <f>BY12+$H$11+BY71</f>
        <v>0.5341466715775001</v>
      </c>
      <c r="BZ75" s="122">
        <f>CA12+$H$10+BZ71</f>
        <v>11.521288956359998</v>
      </c>
      <c r="CA75" s="131" t="s">
        <v>37</v>
      </c>
      <c r="CB75" s="124">
        <f>CB12+$H$11+CB71</f>
        <v>0.533133831</v>
      </c>
    </row>
    <row r="76" spans="1:80" ht="12.75" customHeight="1" thickBot="1">
      <c r="A76" s="352"/>
      <c r="B76" s="141" t="s">
        <v>95</v>
      </c>
      <c r="C76" s="10">
        <v>10.39</v>
      </c>
      <c r="D76" s="11">
        <v>0.16336</v>
      </c>
      <c r="E76" s="152"/>
      <c r="F76" s="337" t="s">
        <v>119</v>
      </c>
      <c r="G76" s="337"/>
      <c r="H76" s="153"/>
      <c r="I76" s="50"/>
      <c r="J76" s="131" t="s">
        <v>37</v>
      </c>
      <c r="K76" s="50"/>
      <c r="L76" s="48"/>
      <c r="M76" s="131" t="s">
        <v>37</v>
      </c>
      <c r="N76" s="49"/>
      <c r="O76" s="50"/>
      <c r="P76" s="131" t="s">
        <v>37</v>
      </c>
      <c r="Q76" s="50"/>
      <c r="R76" s="48"/>
      <c r="S76" s="131" t="s">
        <v>37</v>
      </c>
      <c r="T76" s="49"/>
      <c r="U76" s="50"/>
      <c r="V76" s="131" t="s">
        <v>37</v>
      </c>
      <c r="W76" s="50"/>
      <c r="X76" s="48"/>
      <c r="Y76" s="131" t="s">
        <v>37</v>
      </c>
      <c r="Z76" s="49"/>
      <c r="AA76" s="50"/>
      <c r="AB76" s="131" t="s">
        <v>37</v>
      </c>
      <c r="AC76" s="50"/>
      <c r="AD76" s="48"/>
      <c r="AE76" s="131" t="s">
        <v>37</v>
      </c>
      <c r="AF76" s="49"/>
      <c r="AG76" s="50"/>
      <c r="AH76" s="131" t="s">
        <v>37</v>
      </c>
      <c r="AI76" s="50"/>
      <c r="AJ76" s="48"/>
      <c r="AK76" s="131" t="s">
        <v>37</v>
      </c>
      <c r="AL76" s="49"/>
      <c r="AM76" s="50"/>
      <c r="AN76" s="131" t="s">
        <v>37</v>
      </c>
      <c r="AO76" s="50"/>
      <c r="AP76" s="48"/>
      <c r="AQ76" s="131" t="s">
        <v>37</v>
      </c>
      <c r="AR76" s="49"/>
      <c r="AS76" s="50"/>
      <c r="AT76" s="131" t="s">
        <v>37</v>
      </c>
      <c r="AU76" s="50"/>
      <c r="AV76" s="48"/>
      <c r="AW76" s="131" t="s">
        <v>37</v>
      </c>
      <c r="AX76" s="49"/>
      <c r="AY76" s="50"/>
      <c r="AZ76" s="131" t="s">
        <v>37</v>
      </c>
      <c r="BA76" s="50"/>
      <c r="BB76" s="48"/>
      <c r="BC76" s="131" t="s">
        <v>37</v>
      </c>
      <c r="BD76" s="49"/>
      <c r="BE76" s="50"/>
      <c r="BF76" s="131" t="s">
        <v>37</v>
      </c>
      <c r="BG76" s="50"/>
      <c r="BH76" s="48"/>
      <c r="BI76" s="131" t="s">
        <v>37</v>
      </c>
      <c r="BJ76" s="49"/>
      <c r="BK76" s="50"/>
      <c r="BL76" s="131" t="s">
        <v>37</v>
      </c>
      <c r="BM76" s="50"/>
      <c r="BN76" s="48"/>
      <c r="BO76" s="131" t="s">
        <v>37</v>
      </c>
      <c r="BP76" s="49"/>
      <c r="BQ76" s="50"/>
      <c r="BR76" s="131" t="s">
        <v>37</v>
      </c>
      <c r="BS76" s="50"/>
      <c r="BT76" s="48"/>
      <c r="BU76" s="131" t="s">
        <v>37</v>
      </c>
      <c r="BV76" s="49"/>
      <c r="BW76" s="50"/>
      <c r="BX76" s="131" t="s">
        <v>37</v>
      </c>
      <c r="BY76" s="50"/>
      <c r="BZ76" s="48"/>
      <c r="CA76" s="131" t="s">
        <v>37</v>
      </c>
      <c r="CB76" s="49"/>
    </row>
    <row r="77" spans="1:80" ht="13.5" customHeight="1" thickBot="1">
      <c r="A77" s="352"/>
      <c r="B77" s="29"/>
      <c r="C77" s="30"/>
      <c r="D77" s="31"/>
      <c r="E77" s="154"/>
      <c r="F77" s="307" t="s">
        <v>120</v>
      </c>
      <c r="G77" s="307"/>
      <c r="H77" s="155"/>
      <c r="I77" s="37"/>
      <c r="J77" s="142" t="s">
        <v>37</v>
      </c>
      <c r="K77" s="37"/>
      <c r="L77" s="36"/>
      <c r="M77" s="142" t="s">
        <v>37</v>
      </c>
      <c r="N77" s="38"/>
      <c r="O77" s="37"/>
      <c r="P77" s="142" t="s">
        <v>37</v>
      </c>
      <c r="Q77" s="37"/>
      <c r="R77" s="36"/>
      <c r="S77" s="142" t="s">
        <v>37</v>
      </c>
      <c r="T77" s="38"/>
      <c r="U77" s="37"/>
      <c r="V77" s="142" t="s">
        <v>37</v>
      </c>
      <c r="W77" s="37"/>
      <c r="X77" s="36"/>
      <c r="Y77" s="142" t="s">
        <v>37</v>
      </c>
      <c r="Z77" s="38"/>
      <c r="AA77" s="37"/>
      <c r="AB77" s="142" t="s">
        <v>37</v>
      </c>
      <c r="AC77" s="37"/>
      <c r="AD77" s="36"/>
      <c r="AE77" s="142" t="s">
        <v>37</v>
      </c>
      <c r="AF77" s="38"/>
      <c r="AG77" s="37"/>
      <c r="AH77" s="142" t="s">
        <v>37</v>
      </c>
      <c r="AI77" s="37"/>
      <c r="AJ77" s="36"/>
      <c r="AK77" s="142" t="s">
        <v>37</v>
      </c>
      <c r="AL77" s="38"/>
      <c r="AM77" s="37"/>
      <c r="AN77" s="142" t="s">
        <v>37</v>
      </c>
      <c r="AO77" s="37"/>
      <c r="AP77" s="36"/>
      <c r="AQ77" s="142" t="s">
        <v>37</v>
      </c>
      <c r="AR77" s="38"/>
      <c r="AS77" s="37"/>
      <c r="AT77" s="142" t="s">
        <v>37</v>
      </c>
      <c r="AU77" s="37"/>
      <c r="AV77" s="36"/>
      <c r="AW77" s="142" t="s">
        <v>37</v>
      </c>
      <c r="AX77" s="38"/>
      <c r="AY77" s="37"/>
      <c r="AZ77" s="142" t="s">
        <v>37</v>
      </c>
      <c r="BA77" s="37"/>
      <c r="BB77" s="36"/>
      <c r="BC77" s="142" t="s">
        <v>37</v>
      </c>
      <c r="BD77" s="38"/>
      <c r="BE77" s="37"/>
      <c r="BF77" s="142" t="s">
        <v>37</v>
      </c>
      <c r="BG77" s="37"/>
      <c r="BH77" s="36"/>
      <c r="BI77" s="142" t="s">
        <v>37</v>
      </c>
      <c r="BJ77" s="38"/>
      <c r="BK77" s="37"/>
      <c r="BL77" s="142" t="s">
        <v>37</v>
      </c>
      <c r="BM77" s="37"/>
      <c r="BN77" s="36"/>
      <c r="BO77" s="142" t="s">
        <v>37</v>
      </c>
      <c r="BP77" s="38"/>
      <c r="BQ77" s="37"/>
      <c r="BR77" s="142" t="s">
        <v>37</v>
      </c>
      <c r="BS77" s="37"/>
      <c r="BT77" s="36"/>
      <c r="BU77" s="142" t="s">
        <v>37</v>
      </c>
      <c r="BV77" s="38"/>
      <c r="BW77" s="37"/>
      <c r="BX77" s="142" t="s">
        <v>37</v>
      </c>
      <c r="BY77" s="37"/>
      <c r="BZ77" s="36"/>
      <c r="CA77" s="142" t="s">
        <v>37</v>
      </c>
      <c r="CB77" s="38"/>
    </row>
    <row r="78" spans="1:80" ht="14.25" customHeight="1" thickBot="1">
      <c r="A78" s="352"/>
      <c r="B78" s="308"/>
      <c r="C78" s="309"/>
      <c r="D78" s="310"/>
      <c r="E78" s="292" t="s">
        <v>121</v>
      </c>
      <c r="F78" s="293"/>
      <c r="G78" s="293"/>
      <c r="H78" s="294"/>
      <c r="I78" s="7">
        <f>I74+I75</f>
        <v>28.468503215359497</v>
      </c>
      <c r="J78" s="5" t="s">
        <v>37</v>
      </c>
      <c r="K78" s="1">
        <f>K74+K75</f>
        <v>1.4403432350375</v>
      </c>
      <c r="L78" s="7">
        <f>L74+L75</f>
        <v>28.355290001760352</v>
      </c>
      <c r="M78" s="5" t="s">
        <v>37</v>
      </c>
      <c r="N78" s="1">
        <f>N74+N75</f>
        <v>1.4349675757100002</v>
      </c>
      <c r="O78" s="7">
        <f>O74+O75</f>
        <v>28.01519804472309</v>
      </c>
      <c r="P78" s="5" t="s">
        <v>37</v>
      </c>
      <c r="Q78" s="1">
        <f>Q74+Q75</f>
        <v>1.4068478182400002</v>
      </c>
      <c r="R78" s="7">
        <f>R74+R75</f>
        <v>26.79659324768059</v>
      </c>
      <c r="S78" s="5" t="s">
        <v>37</v>
      </c>
      <c r="T78" s="1">
        <f>T74+T75</f>
        <v>1.3141657729275005</v>
      </c>
      <c r="U78" s="7">
        <f>U74+U75</f>
        <v>28.02209622157075</v>
      </c>
      <c r="V78" s="5" t="s">
        <v>37</v>
      </c>
      <c r="W78" s="1">
        <f>W74+W75</f>
        <v>1.4041303103500002</v>
      </c>
      <c r="X78" s="7">
        <f>X74+X75</f>
        <v>28.4372639206834</v>
      </c>
      <c r="Y78" s="5" t="s">
        <v>37</v>
      </c>
      <c r="Z78" s="1">
        <f>Z74+Z75</f>
        <v>1.43407201399</v>
      </c>
      <c r="AA78" s="7">
        <f>AA74+AA75</f>
        <v>27.055010488245895</v>
      </c>
      <c r="AB78" s="5" t="s">
        <v>37</v>
      </c>
      <c r="AC78" s="1">
        <f>AC74+AC75</f>
        <v>1.3510902886774998</v>
      </c>
      <c r="AD78" s="7">
        <f>AD74+AD75</f>
        <v>27.775200664798895</v>
      </c>
      <c r="AE78" s="5" t="s">
        <v>37</v>
      </c>
      <c r="AF78" s="1">
        <f>AF74+AF75</f>
        <v>1.4074368022774997</v>
      </c>
      <c r="AG78" s="7">
        <f>AG74+AG75</f>
        <v>29.61143681808459</v>
      </c>
      <c r="AH78" s="5" t="s">
        <v>37</v>
      </c>
      <c r="AI78" s="1">
        <f>AI74+AI75</f>
        <v>1.5417443287599997</v>
      </c>
      <c r="AJ78" s="7">
        <f>AJ74+AJ75</f>
        <v>32.19229436544085</v>
      </c>
      <c r="AK78" s="5" t="s">
        <v>37</v>
      </c>
      <c r="AL78" s="1">
        <f>AL74+AL75</f>
        <v>1.7431788431975002</v>
      </c>
      <c r="AM78" s="7">
        <f>AM74+AM75</f>
        <v>32.0126703738018</v>
      </c>
      <c r="AN78" s="5" t="s">
        <v>37</v>
      </c>
      <c r="AO78" s="1">
        <f>AO74+AO75</f>
        <v>1.7271335483475005</v>
      </c>
      <c r="AP78" s="7">
        <f>AP74+AP75</f>
        <v>30.610924494914357</v>
      </c>
      <c r="AQ78" s="5" t="s">
        <v>37</v>
      </c>
      <c r="AR78" s="1">
        <f>AR74+AR75</f>
        <v>1.6315783341100005</v>
      </c>
      <c r="AS78" s="7">
        <f>AS74+AS75</f>
        <v>31.38263522039179</v>
      </c>
      <c r="AT78" s="5" t="s">
        <v>37</v>
      </c>
      <c r="AU78" s="1">
        <f>AU74+AU75</f>
        <v>1.6749073727475003</v>
      </c>
      <c r="AV78" s="7">
        <f>AV74+AV75</f>
        <v>31.504806445111292</v>
      </c>
      <c r="AW78" s="5" t="s">
        <v>37</v>
      </c>
      <c r="AX78" s="1">
        <f>AX74+AX75</f>
        <v>1.6791010661475005</v>
      </c>
      <c r="AY78" s="7">
        <f>AY74+AY75</f>
        <v>31.10526812834179</v>
      </c>
      <c r="AZ78" s="5" t="s">
        <v>37</v>
      </c>
      <c r="BA78" s="1">
        <f>BA74+BA75</f>
        <v>1.6393719929475</v>
      </c>
      <c r="BB78" s="7">
        <f>BB74+BB75</f>
        <v>31.19340763534435</v>
      </c>
      <c r="BC78" s="5" t="s">
        <v>37</v>
      </c>
      <c r="BD78" s="1">
        <f>BD74+BD75</f>
        <v>1.6428055483600006</v>
      </c>
      <c r="BE78" s="7">
        <f>BE74+BE75</f>
        <v>30.318295328919586</v>
      </c>
      <c r="BF78" s="5" t="s">
        <v>37</v>
      </c>
      <c r="BG78" s="1">
        <f>BG74+BG75</f>
        <v>1.58920160029</v>
      </c>
      <c r="BH78" s="7">
        <f>BH74+BH75</f>
        <v>31.042753275366845</v>
      </c>
      <c r="BI78" s="5" t="s">
        <v>37</v>
      </c>
      <c r="BJ78" s="1">
        <f>BJ74+BJ75</f>
        <v>1.6524433670974998</v>
      </c>
      <c r="BK78" s="7">
        <f>BK74+BK75</f>
        <v>31.147069683486897</v>
      </c>
      <c r="BL78" s="5" t="s">
        <v>37</v>
      </c>
      <c r="BM78" s="1">
        <f>BM74+BM75</f>
        <v>1.6605520111775</v>
      </c>
      <c r="BN78" s="7">
        <f>BN74+BN75</f>
        <v>30.80612166513419</v>
      </c>
      <c r="BO78" s="5" t="s">
        <v>37</v>
      </c>
      <c r="BP78" s="1">
        <f>BP74+BP75</f>
        <v>1.63632567885</v>
      </c>
      <c r="BQ78" s="7">
        <f>BQ74+BQ75</f>
        <v>29.4009340101004</v>
      </c>
      <c r="BR78" s="5" t="s">
        <v>37</v>
      </c>
      <c r="BS78" s="1">
        <f>BS74+BS75</f>
        <v>1.5289362691900004</v>
      </c>
      <c r="BT78" s="7">
        <f>BT74+BT75</f>
        <v>30.76102666350835</v>
      </c>
      <c r="BU78" s="5" t="s">
        <v>37</v>
      </c>
      <c r="BV78" s="1">
        <f>BV74+BV75</f>
        <v>1.63392417376</v>
      </c>
      <c r="BW78" s="7">
        <f>BW74+BW75</f>
        <v>30.069087639101085</v>
      </c>
      <c r="BX78" s="5" t="s">
        <v>37</v>
      </c>
      <c r="BY78" s="1">
        <f>BY74+BY75</f>
        <v>1.5843110842275</v>
      </c>
      <c r="BZ78" s="7">
        <f>BZ74+BZ75</f>
        <v>29.413679322089685</v>
      </c>
      <c r="CA78" s="5" t="s">
        <v>37</v>
      </c>
      <c r="CB78" s="1">
        <f>CB74+CB75</f>
        <v>1.5221755272499997</v>
      </c>
    </row>
    <row r="79" spans="1:80" ht="14.25" customHeight="1" thickBot="1">
      <c r="A79" s="352"/>
      <c r="B79" s="143"/>
      <c r="C79" s="144"/>
      <c r="D79" s="145"/>
      <c r="E79" s="304" t="s">
        <v>38</v>
      </c>
      <c r="F79" s="305"/>
      <c r="G79" s="305"/>
      <c r="H79" s="306"/>
      <c r="I79" s="304" t="s">
        <v>215</v>
      </c>
      <c r="J79" s="305"/>
      <c r="K79" s="306"/>
      <c r="L79" s="304" t="s">
        <v>215</v>
      </c>
      <c r="M79" s="305"/>
      <c r="N79" s="306"/>
      <c r="O79" s="304" t="s">
        <v>215</v>
      </c>
      <c r="P79" s="305"/>
      <c r="Q79" s="306"/>
      <c r="R79" s="304" t="s">
        <v>215</v>
      </c>
      <c r="S79" s="305"/>
      <c r="T79" s="306"/>
      <c r="U79" s="304" t="s">
        <v>215</v>
      </c>
      <c r="V79" s="305"/>
      <c r="W79" s="306"/>
      <c r="X79" s="304" t="s">
        <v>215</v>
      </c>
      <c r="Y79" s="305"/>
      <c r="Z79" s="306"/>
      <c r="AA79" s="304" t="s">
        <v>215</v>
      </c>
      <c r="AB79" s="305"/>
      <c r="AC79" s="306"/>
      <c r="AD79" s="304" t="s">
        <v>216</v>
      </c>
      <c r="AE79" s="305"/>
      <c r="AF79" s="306"/>
      <c r="AG79" s="304" t="s">
        <v>216</v>
      </c>
      <c r="AH79" s="305"/>
      <c r="AI79" s="306"/>
      <c r="AJ79" s="304" t="s">
        <v>216</v>
      </c>
      <c r="AK79" s="305"/>
      <c r="AL79" s="306"/>
      <c r="AM79" s="304" t="s">
        <v>216</v>
      </c>
      <c r="AN79" s="305"/>
      <c r="AO79" s="306"/>
      <c r="AP79" s="304" t="s">
        <v>216</v>
      </c>
      <c r="AQ79" s="305"/>
      <c r="AR79" s="306"/>
      <c r="AS79" s="304" t="s">
        <v>216</v>
      </c>
      <c r="AT79" s="305"/>
      <c r="AU79" s="306"/>
      <c r="AV79" s="304" t="s">
        <v>216</v>
      </c>
      <c r="AW79" s="305"/>
      <c r="AX79" s="306"/>
      <c r="AY79" s="304" t="s">
        <v>216</v>
      </c>
      <c r="AZ79" s="305"/>
      <c r="BA79" s="306"/>
      <c r="BB79" s="304" t="s">
        <v>216</v>
      </c>
      <c r="BC79" s="305"/>
      <c r="BD79" s="306"/>
      <c r="BE79" s="304" t="s">
        <v>216</v>
      </c>
      <c r="BF79" s="305"/>
      <c r="BG79" s="306"/>
      <c r="BH79" s="304" t="s">
        <v>216</v>
      </c>
      <c r="BI79" s="305"/>
      <c r="BJ79" s="306"/>
      <c r="BK79" s="304" t="s">
        <v>216</v>
      </c>
      <c r="BL79" s="305"/>
      <c r="BM79" s="306"/>
      <c r="BN79" s="304" t="s">
        <v>216</v>
      </c>
      <c r="BO79" s="305"/>
      <c r="BP79" s="306"/>
      <c r="BQ79" s="304" t="s">
        <v>109</v>
      </c>
      <c r="BR79" s="305"/>
      <c r="BS79" s="306"/>
      <c r="BT79" s="304" t="s">
        <v>109</v>
      </c>
      <c r="BU79" s="305"/>
      <c r="BV79" s="306"/>
      <c r="BW79" s="304" t="s">
        <v>109</v>
      </c>
      <c r="BX79" s="305"/>
      <c r="BY79" s="306"/>
      <c r="BZ79" s="304" t="s">
        <v>109</v>
      </c>
      <c r="CA79" s="305"/>
      <c r="CB79" s="306"/>
    </row>
    <row r="80" spans="1:83" ht="13.5" customHeight="1" thickBot="1">
      <c r="A80" s="353"/>
      <c r="B80" s="354" t="s">
        <v>39</v>
      </c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6"/>
      <c r="CE80" s="146"/>
    </row>
    <row r="81" spans="1:80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</row>
    <row r="82" spans="1:80" ht="12.75">
      <c r="A82" s="146"/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146"/>
      <c r="T82" s="146"/>
      <c r="AE82" s="146"/>
      <c r="AF82" s="146"/>
      <c r="AQ82" s="146"/>
      <c r="AR82" s="146"/>
      <c r="BC82" s="146"/>
      <c r="BD82" s="146"/>
      <c r="BO82" s="146"/>
      <c r="BP82" s="146"/>
      <c r="CA82" s="146"/>
      <c r="CB82" s="146"/>
    </row>
    <row r="83" spans="1:80" ht="12.75">
      <c r="A83" s="146" t="s">
        <v>112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</row>
  </sheetData>
  <sheetProtection/>
  <mergeCells count="272">
    <mergeCell ref="A1:BP2"/>
    <mergeCell ref="BQ79:BS79"/>
    <mergeCell ref="BT79:BV79"/>
    <mergeCell ref="BW79:BY79"/>
    <mergeCell ref="BZ79:CB79"/>
    <mergeCell ref="BQ68:BS68"/>
    <mergeCell ref="BT68:BV68"/>
    <mergeCell ref="BW68:BY68"/>
    <mergeCell ref="BZ68:CB68"/>
    <mergeCell ref="BQ69:BS69"/>
    <mergeCell ref="BT69:BV69"/>
    <mergeCell ref="BW69:BY69"/>
    <mergeCell ref="BZ69:CB69"/>
    <mergeCell ref="BW66:BY66"/>
    <mergeCell ref="BZ66:CB66"/>
    <mergeCell ref="BQ67:BS67"/>
    <mergeCell ref="BT67:BV67"/>
    <mergeCell ref="BW67:BY67"/>
    <mergeCell ref="BZ67:CB67"/>
    <mergeCell ref="BQ66:BS66"/>
    <mergeCell ref="BT66:BV66"/>
    <mergeCell ref="BW13:BY13"/>
    <mergeCell ref="BZ13:CB13"/>
    <mergeCell ref="BQ17:BS17"/>
    <mergeCell ref="BT17:BV17"/>
    <mergeCell ref="BW17:BY17"/>
    <mergeCell ref="BZ17:CB17"/>
    <mergeCell ref="BQ13:BS13"/>
    <mergeCell ref="BT13:BV13"/>
    <mergeCell ref="BW3:BY3"/>
    <mergeCell ref="BZ3:CB3"/>
    <mergeCell ref="BQ9:BS9"/>
    <mergeCell ref="BT9:BV9"/>
    <mergeCell ref="BW9:BY9"/>
    <mergeCell ref="BZ9:CB9"/>
    <mergeCell ref="BQ3:BS3"/>
    <mergeCell ref="BT3:BV3"/>
    <mergeCell ref="BE79:BG79"/>
    <mergeCell ref="BH79:BJ79"/>
    <mergeCell ref="BK79:BM79"/>
    <mergeCell ref="BN79:BP79"/>
    <mergeCell ref="BE68:BG68"/>
    <mergeCell ref="BH68:BJ68"/>
    <mergeCell ref="BK68:BM68"/>
    <mergeCell ref="BN68:BP68"/>
    <mergeCell ref="BE69:BG69"/>
    <mergeCell ref="BH69:BJ69"/>
    <mergeCell ref="BK69:BM69"/>
    <mergeCell ref="BN69:BP69"/>
    <mergeCell ref="BK66:BM66"/>
    <mergeCell ref="BN66:BP66"/>
    <mergeCell ref="BE67:BG67"/>
    <mergeCell ref="BH67:BJ67"/>
    <mergeCell ref="BK67:BM67"/>
    <mergeCell ref="BN67:BP67"/>
    <mergeCell ref="BE66:BG66"/>
    <mergeCell ref="BH66:BJ66"/>
    <mergeCell ref="BK13:BM13"/>
    <mergeCell ref="BN13:BP13"/>
    <mergeCell ref="BE17:BG17"/>
    <mergeCell ref="BH17:BJ17"/>
    <mergeCell ref="BK17:BM17"/>
    <mergeCell ref="BN17:BP17"/>
    <mergeCell ref="BE13:BG13"/>
    <mergeCell ref="BH13:BJ13"/>
    <mergeCell ref="BK3:BM3"/>
    <mergeCell ref="BN3:BP3"/>
    <mergeCell ref="BE9:BG9"/>
    <mergeCell ref="BH9:BJ9"/>
    <mergeCell ref="BK9:BM9"/>
    <mergeCell ref="BN9:BP9"/>
    <mergeCell ref="BE3:BG3"/>
    <mergeCell ref="BH3:BJ3"/>
    <mergeCell ref="AS79:AU79"/>
    <mergeCell ref="AV79:AX79"/>
    <mergeCell ref="AY79:BA79"/>
    <mergeCell ref="BB79:BD79"/>
    <mergeCell ref="AS68:AU68"/>
    <mergeCell ref="AV68:AX68"/>
    <mergeCell ref="AY68:BA68"/>
    <mergeCell ref="BB68:BD68"/>
    <mergeCell ref="AS69:AU69"/>
    <mergeCell ref="AV69:AX69"/>
    <mergeCell ref="AY69:BA69"/>
    <mergeCell ref="BB69:BD69"/>
    <mergeCell ref="AY66:BA66"/>
    <mergeCell ref="BB66:BD66"/>
    <mergeCell ref="AS67:AU67"/>
    <mergeCell ref="AV67:AX67"/>
    <mergeCell ref="AY67:BA67"/>
    <mergeCell ref="BB67:BD67"/>
    <mergeCell ref="AS66:AU66"/>
    <mergeCell ref="AV66:AX66"/>
    <mergeCell ref="AY13:BA13"/>
    <mergeCell ref="BB13:BD13"/>
    <mergeCell ref="AS17:AU17"/>
    <mergeCell ref="AV17:AX17"/>
    <mergeCell ref="AY17:BA17"/>
    <mergeCell ref="BB17:BD17"/>
    <mergeCell ref="AS13:AU13"/>
    <mergeCell ref="AV13:AX13"/>
    <mergeCell ref="AY3:BA3"/>
    <mergeCell ref="BB3:BD3"/>
    <mergeCell ref="AS9:AU9"/>
    <mergeCell ref="AV9:AX9"/>
    <mergeCell ref="AY9:BA9"/>
    <mergeCell ref="BB9:BD9"/>
    <mergeCell ref="AS3:AU3"/>
    <mergeCell ref="AV3:AX3"/>
    <mergeCell ref="AG79:AI79"/>
    <mergeCell ref="AJ79:AL79"/>
    <mergeCell ref="AM79:AO79"/>
    <mergeCell ref="AP79:AR79"/>
    <mergeCell ref="AG68:AI68"/>
    <mergeCell ref="AJ68:AL68"/>
    <mergeCell ref="AM68:AO68"/>
    <mergeCell ref="AP68:AR68"/>
    <mergeCell ref="AG69:AI69"/>
    <mergeCell ref="AJ69:AL69"/>
    <mergeCell ref="AM69:AO69"/>
    <mergeCell ref="AP69:AR69"/>
    <mergeCell ref="AM66:AO66"/>
    <mergeCell ref="AP66:AR66"/>
    <mergeCell ref="AG67:AI67"/>
    <mergeCell ref="AJ67:AL67"/>
    <mergeCell ref="AM67:AO67"/>
    <mergeCell ref="AP67:AR67"/>
    <mergeCell ref="AG66:AI66"/>
    <mergeCell ref="AJ66:AL66"/>
    <mergeCell ref="AM13:AO13"/>
    <mergeCell ref="AP13:AR13"/>
    <mergeCell ref="AG17:AI17"/>
    <mergeCell ref="AJ17:AL17"/>
    <mergeCell ref="AM17:AO17"/>
    <mergeCell ref="AP17:AR17"/>
    <mergeCell ref="AG13:AI13"/>
    <mergeCell ref="AJ13:AL13"/>
    <mergeCell ref="AM3:AO3"/>
    <mergeCell ref="AP3:AR3"/>
    <mergeCell ref="AG9:AI9"/>
    <mergeCell ref="AJ9:AL9"/>
    <mergeCell ref="AM9:AO9"/>
    <mergeCell ref="AP9:AR9"/>
    <mergeCell ref="AG3:AI3"/>
    <mergeCell ref="AJ3:AL3"/>
    <mergeCell ref="U79:W79"/>
    <mergeCell ref="X79:Z79"/>
    <mergeCell ref="AA79:AC79"/>
    <mergeCell ref="AD79:AF79"/>
    <mergeCell ref="U68:W68"/>
    <mergeCell ref="X68:Z68"/>
    <mergeCell ref="AA68:AC68"/>
    <mergeCell ref="AD68:AF68"/>
    <mergeCell ref="U69:W69"/>
    <mergeCell ref="X69:Z69"/>
    <mergeCell ref="AA69:AC69"/>
    <mergeCell ref="AD69:AF69"/>
    <mergeCell ref="U66:W66"/>
    <mergeCell ref="X66:Z66"/>
    <mergeCell ref="AA66:AC66"/>
    <mergeCell ref="AD66:AF66"/>
    <mergeCell ref="U67:W67"/>
    <mergeCell ref="X67:Z67"/>
    <mergeCell ref="AA67:AC67"/>
    <mergeCell ref="AD67:AF67"/>
    <mergeCell ref="U13:W13"/>
    <mergeCell ref="X13:Z13"/>
    <mergeCell ref="AA13:AC13"/>
    <mergeCell ref="AD13:AF13"/>
    <mergeCell ref="U17:W17"/>
    <mergeCell ref="X17:Z17"/>
    <mergeCell ref="AA17:AC17"/>
    <mergeCell ref="AD17:AF17"/>
    <mergeCell ref="U3:W3"/>
    <mergeCell ref="X3:Z3"/>
    <mergeCell ref="AA3:AC3"/>
    <mergeCell ref="AD3:AF3"/>
    <mergeCell ref="U9:W9"/>
    <mergeCell ref="X9:Z9"/>
    <mergeCell ref="AA9:AC9"/>
    <mergeCell ref="AD9:AF9"/>
    <mergeCell ref="E79:H79"/>
    <mergeCell ref="I79:K79"/>
    <mergeCell ref="L79:N79"/>
    <mergeCell ref="O79:Q79"/>
    <mergeCell ref="O68:Q68"/>
    <mergeCell ref="R68:T68"/>
    <mergeCell ref="I69:K69"/>
    <mergeCell ref="L69:N69"/>
    <mergeCell ref="O69:Q69"/>
    <mergeCell ref="R69:T69"/>
    <mergeCell ref="B62:D62"/>
    <mergeCell ref="B63:C65"/>
    <mergeCell ref="B66:D69"/>
    <mergeCell ref="I68:K68"/>
    <mergeCell ref="E67:H67"/>
    <mergeCell ref="E63:H63"/>
    <mergeCell ref="E65:H65"/>
    <mergeCell ref="B21:B60"/>
    <mergeCell ref="C41:D41"/>
    <mergeCell ref="C60:D60"/>
    <mergeCell ref="B61:D61"/>
    <mergeCell ref="C40:D40"/>
    <mergeCell ref="C21:F22"/>
    <mergeCell ref="C24:D24"/>
    <mergeCell ref="C43:D43"/>
    <mergeCell ref="B82:R82"/>
    <mergeCell ref="R3:T3"/>
    <mergeCell ref="B6:B20"/>
    <mergeCell ref="E7:F7"/>
    <mergeCell ref="E8:F8"/>
    <mergeCell ref="R9:T9"/>
    <mergeCell ref="E10:F10"/>
    <mergeCell ref="E11:F11"/>
    <mergeCell ref="I9:K9"/>
    <mergeCell ref="E17:H17"/>
    <mergeCell ref="B3:D5"/>
    <mergeCell ref="E3:F5"/>
    <mergeCell ref="G3:H5"/>
    <mergeCell ref="I3:K3"/>
    <mergeCell ref="L3:N3"/>
    <mergeCell ref="O3:Q3"/>
    <mergeCell ref="A3:A80"/>
    <mergeCell ref="R79:T79"/>
    <mergeCell ref="B80:T80"/>
    <mergeCell ref="C18:C20"/>
    <mergeCell ref="G21:H21"/>
    <mergeCell ref="O9:Q9"/>
    <mergeCell ref="O13:Q13"/>
    <mergeCell ref="E16:F16"/>
    <mergeCell ref="E12:F12"/>
    <mergeCell ref="E9:F9"/>
    <mergeCell ref="G9:H9"/>
    <mergeCell ref="E13:F13"/>
    <mergeCell ref="G13:H13"/>
    <mergeCell ref="R17:T17"/>
    <mergeCell ref="I17:K17"/>
    <mergeCell ref="L17:N17"/>
    <mergeCell ref="O17:Q17"/>
    <mergeCell ref="R13:T13"/>
    <mergeCell ref="E14:F14"/>
    <mergeCell ref="E15:F15"/>
    <mergeCell ref="I13:K13"/>
    <mergeCell ref="L13:N13"/>
    <mergeCell ref="F77:G77"/>
    <mergeCell ref="B78:D78"/>
    <mergeCell ref="E78:H78"/>
    <mergeCell ref="E66:H66"/>
    <mergeCell ref="B70:D73"/>
    <mergeCell ref="E72:H72"/>
    <mergeCell ref="E73:H73"/>
    <mergeCell ref="F76:G76"/>
    <mergeCell ref="F74:G74"/>
    <mergeCell ref="F75:G75"/>
    <mergeCell ref="E6:F6"/>
    <mergeCell ref="L67:N67"/>
    <mergeCell ref="E71:H71"/>
    <mergeCell ref="E68:H68"/>
    <mergeCell ref="E69:H69"/>
    <mergeCell ref="E70:H70"/>
    <mergeCell ref="L68:N68"/>
    <mergeCell ref="E61:H61"/>
    <mergeCell ref="E62:H62"/>
    <mergeCell ref="L9:N9"/>
    <mergeCell ref="R67:T67"/>
    <mergeCell ref="E64:H64"/>
    <mergeCell ref="O67:Q67"/>
    <mergeCell ref="L66:N66"/>
    <mergeCell ref="O66:Q66"/>
    <mergeCell ref="R66:T66"/>
    <mergeCell ref="I67:K67"/>
    <mergeCell ref="I66:K66"/>
  </mergeCells>
  <printOptions/>
  <pageMargins left="0.15748031496062992" right="0.15748031496062992" top="0.5118110236220472" bottom="0.17" header="0.5118110236220472" footer="0.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7.8515625" style="184" customWidth="1"/>
    <col min="2" max="2" width="19.140625" style="156" customWidth="1"/>
    <col min="3" max="3" width="7.7109375" style="156" customWidth="1"/>
    <col min="4" max="5" width="6.8515625" style="156" customWidth="1"/>
    <col min="6" max="6" width="8.28125" style="156" customWidth="1"/>
    <col min="7" max="7" width="8.421875" style="156" customWidth="1"/>
    <col min="8" max="16384" width="9.140625" style="156" customWidth="1"/>
  </cols>
  <sheetData>
    <row r="1" spans="1:11" ht="15">
      <c r="A1" s="385" t="s">
        <v>122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6.5" thickBot="1">
      <c r="A2" s="157"/>
      <c r="B2" s="158"/>
      <c r="C2" s="159"/>
      <c r="D2" s="159"/>
      <c r="E2" s="159"/>
      <c r="F2" s="159"/>
      <c r="G2" s="159"/>
      <c r="H2" s="160"/>
      <c r="K2" s="237" t="s">
        <v>163</v>
      </c>
    </row>
    <row r="3" spans="1:13" ht="12.75">
      <c r="A3" s="161" t="s">
        <v>123</v>
      </c>
      <c r="B3" s="387" t="s">
        <v>123</v>
      </c>
      <c r="C3" s="388"/>
      <c r="D3" s="389" t="s">
        <v>124</v>
      </c>
      <c r="E3" s="390"/>
      <c r="F3" s="391" t="s">
        <v>125</v>
      </c>
      <c r="G3" s="390"/>
      <c r="H3" s="391" t="s">
        <v>126</v>
      </c>
      <c r="I3" s="390"/>
      <c r="J3" s="392" t="s">
        <v>127</v>
      </c>
      <c r="K3" s="393"/>
      <c r="L3" s="393"/>
      <c r="M3" s="394"/>
    </row>
    <row r="4" spans="1:13" ht="13.5" thickBot="1">
      <c r="A4" s="162" t="s">
        <v>128</v>
      </c>
      <c r="B4" s="382" t="s">
        <v>129</v>
      </c>
      <c r="C4" s="383"/>
      <c r="D4" s="163" t="s">
        <v>130</v>
      </c>
      <c r="E4" s="164" t="s">
        <v>131</v>
      </c>
      <c r="F4" s="164" t="s">
        <v>130</v>
      </c>
      <c r="G4" s="164" t="s">
        <v>131</v>
      </c>
      <c r="H4" s="164" t="s">
        <v>130</v>
      </c>
      <c r="I4" s="164" t="s">
        <v>131</v>
      </c>
      <c r="J4" s="165" t="s">
        <v>132</v>
      </c>
      <c r="K4" s="165" t="s">
        <v>133</v>
      </c>
      <c r="L4" s="165" t="s">
        <v>164</v>
      </c>
      <c r="M4" s="166" t="s">
        <v>165</v>
      </c>
    </row>
    <row r="5" spans="1:13" ht="12.75">
      <c r="A5" s="167" t="s">
        <v>134</v>
      </c>
      <c r="B5" s="168" t="s">
        <v>135</v>
      </c>
      <c r="C5" s="168"/>
      <c r="D5" s="169"/>
      <c r="E5" s="169"/>
      <c r="F5" s="169"/>
      <c r="G5" s="169"/>
      <c r="H5" s="169"/>
      <c r="I5" s="170"/>
      <c r="J5" s="171"/>
      <c r="K5" s="171"/>
      <c r="L5" s="171"/>
      <c r="M5" s="172"/>
    </row>
    <row r="6" spans="1:13" ht="12.75" customHeight="1">
      <c r="A6" s="173" t="s">
        <v>136</v>
      </c>
      <c r="B6" s="174" t="s">
        <v>202</v>
      </c>
      <c r="C6" s="175" t="s">
        <v>21</v>
      </c>
      <c r="D6" s="176"/>
      <c r="E6" s="176"/>
      <c r="F6" s="177">
        <v>49.1</v>
      </c>
      <c r="G6" s="177">
        <v>30</v>
      </c>
      <c r="H6" s="176"/>
      <c r="I6" s="178"/>
      <c r="J6" s="262">
        <v>0.18</v>
      </c>
      <c r="K6" s="262">
        <v>0.36</v>
      </c>
      <c r="L6" s="262">
        <v>0.72</v>
      </c>
      <c r="M6" s="263">
        <v>0</v>
      </c>
    </row>
    <row r="7" spans="1:13" ht="12.75">
      <c r="A7" s="173"/>
      <c r="B7" s="174" t="s">
        <v>137</v>
      </c>
      <c r="C7" s="175" t="s">
        <v>209</v>
      </c>
      <c r="D7" s="176"/>
      <c r="E7" s="176"/>
      <c r="F7" s="177">
        <v>49.1</v>
      </c>
      <c r="G7" s="177">
        <v>30</v>
      </c>
      <c r="H7" s="176"/>
      <c r="I7" s="178"/>
      <c r="J7" s="262">
        <v>1.09</v>
      </c>
      <c r="K7" s="262">
        <v>1.38</v>
      </c>
      <c r="L7" s="262">
        <v>1.45</v>
      </c>
      <c r="M7" s="263">
        <v>1.45</v>
      </c>
    </row>
    <row r="8" spans="1:13" ht="12.75">
      <c r="A8" s="173" t="s">
        <v>138</v>
      </c>
      <c r="B8" s="174" t="s">
        <v>139</v>
      </c>
      <c r="C8" s="175" t="s">
        <v>43</v>
      </c>
      <c r="D8" s="176"/>
      <c r="E8" s="176"/>
      <c r="F8" s="177">
        <v>49.1</v>
      </c>
      <c r="G8" s="177">
        <v>30</v>
      </c>
      <c r="H8" s="176"/>
      <c r="I8" s="178"/>
      <c r="J8" s="262">
        <v>0.98</v>
      </c>
      <c r="K8" s="262">
        <v>1.07</v>
      </c>
      <c r="L8" s="262">
        <v>0.98</v>
      </c>
      <c r="M8" s="263">
        <v>0.9</v>
      </c>
    </row>
    <row r="9" spans="1:13" ht="12.75">
      <c r="A9" s="173"/>
      <c r="B9" s="174" t="s">
        <v>140</v>
      </c>
      <c r="C9" s="175" t="s">
        <v>22</v>
      </c>
      <c r="D9" s="176"/>
      <c r="E9" s="176"/>
      <c r="F9" s="177">
        <v>49.1</v>
      </c>
      <c r="G9" s="177">
        <v>30</v>
      </c>
      <c r="H9" s="176"/>
      <c r="I9" s="178"/>
      <c r="J9" s="262">
        <v>2.78</v>
      </c>
      <c r="K9" s="262">
        <v>2.98</v>
      </c>
      <c r="L9" s="262">
        <v>2.83</v>
      </c>
      <c r="M9" s="263">
        <v>2.76</v>
      </c>
    </row>
    <row r="10" spans="1:13" ht="12.75">
      <c r="A10" s="173"/>
      <c r="B10" s="174" t="s">
        <v>141</v>
      </c>
      <c r="C10" s="175" t="s">
        <v>46</v>
      </c>
      <c r="D10" s="176"/>
      <c r="E10" s="176"/>
      <c r="F10" s="177">
        <v>49.1</v>
      </c>
      <c r="G10" s="177">
        <v>30</v>
      </c>
      <c r="H10" s="176"/>
      <c r="I10" s="178"/>
      <c r="J10" s="262">
        <v>1.64</v>
      </c>
      <c r="K10" s="262">
        <v>1.34</v>
      </c>
      <c r="L10" s="262">
        <v>1.66</v>
      </c>
      <c r="M10" s="263">
        <v>1.43</v>
      </c>
    </row>
    <row r="11" spans="1:13" ht="15" customHeight="1">
      <c r="A11" s="173"/>
      <c r="B11" s="174" t="s">
        <v>204</v>
      </c>
      <c r="C11" s="175" t="s">
        <v>67</v>
      </c>
      <c r="D11" s="176"/>
      <c r="E11" s="176"/>
      <c r="F11" s="177">
        <v>49.1</v>
      </c>
      <c r="G11" s="177">
        <v>30</v>
      </c>
      <c r="H11" s="176"/>
      <c r="I11" s="178"/>
      <c r="J11" s="262">
        <v>0.54</v>
      </c>
      <c r="K11" s="262">
        <v>0.36</v>
      </c>
      <c r="L11" s="262">
        <v>0.18</v>
      </c>
      <c r="M11" s="263">
        <v>0.54</v>
      </c>
    </row>
    <row r="12" spans="1:13" ht="12.75">
      <c r="A12" s="173"/>
      <c r="B12" s="174" t="s">
        <v>142</v>
      </c>
      <c r="C12" s="175" t="s">
        <v>208</v>
      </c>
      <c r="D12" s="176"/>
      <c r="E12" s="176"/>
      <c r="F12" s="177">
        <v>49.1</v>
      </c>
      <c r="G12" s="177">
        <v>30</v>
      </c>
      <c r="H12" s="176"/>
      <c r="I12" s="178"/>
      <c r="J12" s="262">
        <v>1.62</v>
      </c>
      <c r="K12" s="262">
        <v>1.97</v>
      </c>
      <c r="L12" s="262">
        <v>2.016</v>
      </c>
      <c r="M12" s="263">
        <v>2.016</v>
      </c>
    </row>
    <row r="13" spans="1:13" ht="12.75">
      <c r="A13" s="173"/>
      <c r="B13" s="174" t="s">
        <v>143</v>
      </c>
      <c r="C13" s="175" t="s">
        <v>31</v>
      </c>
      <c r="D13" s="176"/>
      <c r="E13" s="176"/>
      <c r="F13" s="177">
        <v>49.1</v>
      </c>
      <c r="G13" s="177">
        <v>30</v>
      </c>
      <c r="H13" s="176"/>
      <c r="I13" s="178"/>
      <c r="J13" s="262">
        <v>1.045</v>
      </c>
      <c r="K13" s="262">
        <v>1.116</v>
      </c>
      <c r="L13" s="262">
        <v>1.098</v>
      </c>
      <c r="M13" s="263">
        <v>1.017</v>
      </c>
    </row>
    <row r="14" spans="1:13" ht="12.75">
      <c r="A14" s="173"/>
      <c r="B14" s="174" t="s">
        <v>144</v>
      </c>
      <c r="C14" s="175" t="s">
        <v>70</v>
      </c>
      <c r="D14" s="176"/>
      <c r="E14" s="176"/>
      <c r="F14" s="177">
        <v>49.1</v>
      </c>
      <c r="G14" s="177">
        <v>30</v>
      </c>
      <c r="H14" s="176"/>
      <c r="I14" s="178"/>
      <c r="J14" s="262">
        <v>1.386</v>
      </c>
      <c r="K14" s="262">
        <v>1.467</v>
      </c>
      <c r="L14" s="262">
        <v>1.386</v>
      </c>
      <c r="M14" s="263">
        <v>1.377</v>
      </c>
    </row>
    <row r="15" spans="1:13" ht="12.75">
      <c r="A15" s="173"/>
      <c r="B15" s="174" t="s">
        <v>145</v>
      </c>
      <c r="C15" s="175" t="s">
        <v>30</v>
      </c>
      <c r="D15" s="176"/>
      <c r="E15" s="176"/>
      <c r="F15" s="177">
        <v>49.1</v>
      </c>
      <c r="G15" s="177">
        <v>30</v>
      </c>
      <c r="H15" s="176"/>
      <c r="I15" s="178"/>
      <c r="J15" s="262">
        <v>1.56</v>
      </c>
      <c r="K15" s="262">
        <v>1.795</v>
      </c>
      <c r="L15" s="262">
        <v>1.584</v>
      </c>
      <c r="M15" s="263">
        <v>1.373</v>
      </c>
    </row>
    <row r="16" spans="1:13" ht="12.75">
      <c r="A16" s="173"/>
      <c r="B16" s="174" t="s">
        <v>146</v>
      </c>
      <c r="C16" s="175" t="s">
        <v>53</v>
      </c>
      <c r="D16" s="176"/>
      <c r="E16" s="176"/>
      <c r="F16" s="177">
        <v>49.1</v>
      </c>
      <c r="G16" s="177">
        <v>30</v>
      </c>
      <c r="H16" s="176"/>
      <c r="I16" s="176"/>
      <c r="J16" s="262">
        <v>1.8</v>
      </c>
      <c r="K16" s="262">
        <v>2.28</v>
      </c>
      <c r="L16" s="262">
        <v>3.24</v>
      </c>
      <c r="M16" s="263">
        <v>3</v>
      </c>
    </row>
    <row r="17" spans="1:13" ht="13.5" customHeight="1">
      <c r="A17" s="173"/>
      <c r="B17" s="174" t="s">
        <v>147</v>
      </c>
      <c r="C17" s="175" t="s">
        <v>59</v>
      </c>
      <c r="D17" s="176"/>
      <c r="E17" s="176"/>
      <c r="F17" s="177">
        <v>49.1</v>
      </c>
      <c r="G17" s="177">
        <v>30</v>
      </c>
      <c r="H17" s="176"/>
      <c r="I17" s="176"/>
      <c r="J17" s="262">
        <v>0.38</v>
      </c>
      <c r="K17" s="262">
        <v>0.42</v>
      </c>
      <c r="L17" s="262">
        <v>0.33</v>
      </c>
      <c r="M17" s="263">
        <v>0.45</v>
      </c>
    </row>
    <row r="18" spans="1:13" ht="12.75">
      <c r="A18" s="173"/>
      <c r="B18" s="174" t="s">
        <v>148</v>
      </c>
      <c r="C18" s="175" t="s">
        <v>84</v>
      </c>
      <c r="D18" s="176"/>
      <c r="E18" s="176"/>
      <c r="F18" s="177">
        <v>49.1</v>
      </c>
      <c r="G18" s="177">
        <v>30</v>
      </c>
      <c r="H18" s="176"/>
      <c r="I18" s="176"/>
      <c r="J18" s="262">
        <v>0.24</v>
      </c>
      <c r="K18" s="262">
        <v>0.25</v>
      </c>
      <c r="L18" s="262">
        <v>0.23</v>
      </c>
      <c r="M18" s="263">
        <v>0.23</v>
      </c>
    </row>
    <row r="19" spans="1:13" ht="13.5" thickBot="1">
      <c r="A19" s="173"/>
      <c r="B19" s="180" t="s">
        <v>149</v>
      </c>
      <c r="C19" s="181" t="s">
        <v>62</v>
      </c>
      <c r="D19" s="182"/>
      <c r="E19" s="182"/>
      <c r="F19" s="183">
        <v>49.1</v>
      </c>
      <c r="G19" s="183">
        <v>30</v>
      </c>
      <c r="H19" s="182"/>
      <c r="I19" s="184"/>
      <c r="J19" s="264">
        <v>0.02</v>
      </c>
      <c r="K19" s="264">
        <v>0.07</v>
      </c>
      <c r="L19" s="264">
        <v>0.03</v>
      </c>
      <c r="M19" s="265">
        <v>0.08</v>
      </c>
    </row>
    <row r="20" spans="1:13" ht="13.5" thickBot="1">
      <c r="A20" s="185"/>
      <c r="B20" s="186" t="s">
        <v>100</v>
      </c>
      <c r="C20" s="187"/>
      <c r="D20" s="188"/>
      <c r="E20" s="188"/>
      <c r="F20" s="189">
        <v>49.1</v>
      </c>
      <c r="G20" s="189">
        <v>30</v>
      </c>
      <c r="H20" s="188"/>
      <c r="I20" s="190"/>
      <c r="J20" s="189">
        <f>SUM(J6:J19)</f>
        <v>15.261</v>
      </c>
      <c r="K20" s="189">
        <f>SUM(K6:K19)</f>
        <v>16.858</v>
      </c>
      <c r="L20" s="189">
        <f>SUM(L6:L19)</f>
        <v>17.733999999999998</v>
      </c>
      <c r="M20" s="436">
        <f>SUM(M6:M19)</f>
        <v>16.622999999999998</v>
      </c>
    </row>
    <row r="21" spans="1:12" ht="12.75">
      <c r="A21" s="191"/>
      <c r="B21" s="191"/>
      <c r="C21" s="192"/>
      <c r="D21" s="192"/>
      <c r="E21" s="192"/>
      <c r="F21" s="192"/>
      <c r="G21" s="192"/>
      <c r="H21" s="193"/>
      <c r="I21" s="193"/>
      <c r="J21" s="193"/>
      <c r="K21" s="193"/>
      <c r="L21" s="194"/>
    </row>
    <row r="22" spans="1:12" ht="12.75">
      <c r="A22" s="191"/>
      <c r="B22" s="191"/>
      <c r="C22" s="192"/>
      <c r="D22" s="192"/>
      <c r="E22" s="192"/>
      <c r="F22" s="192"/>
      <c r="G22" s="192"/>
      <c r="H22" s="193"/>
      <c r="I22" s="193"/>
      <c r="J22" s="193"/>
      <c r="K22" s="193"/>
      <c r="L22" s="194"/>
    </row>
    <row r="23" spans="1:12" ht="12.75">
      <c r="A23" s="191"/>
      <c r="B23" s="191"/>
      <c r="C23" s="192"/>
      <c r="D23" s="192"/>
      <c r="E23" s="192"/>
      <c r="F23" s="192"/>
      <c r="G23" s="192"/>
      <c r="H23" s="193"/>
      <c r="I23" s="193"/>
      <c r="J23" s="193"/>
      <c r="K23" s="193"/>
      <c r="L23" s="194"/>
    </row>
    <row r="24" spans="1:12" ht="12.75">
      <c r="A24" s="191"/>
      <c r="B24" s="191"/>
      <c r="C24" s="192"/>
      <c r="D24" s="192"/>
      <c r="E24" s="192"/>
      <c r="F24" s="192"/>
      <c r="G24" s="192"/>
      <c r="H24" s="193"/>
      <c r="I24" s="193"/>
      <c r="J24" s="193"/>
      <c r="K24" s="193"/>
      <c r="L24" s="194"/>
    </row>
    <row r="25" spans="1:12" ht="12.75">
      <c r="A25" s="191"/>
      <c r="B25" s="191"/>
      <c r="C25" s="192"/>
      <c r="D25" s="192"/>
      <c r="E25" s="192"/>
      <c r="F25" s="192"/>
      <c r="G25" s="192"/>
      <c r="H25" s="193"/>
      <c r="I25" s="193"/>
      <c r="J25" s="193"/>
      <c r="K25" s="193"/>
      <c r="L25" s="194"/>
    </row>
    <row r="26" spans="1:12" ht="12.75">
      <c r="A26" s="191"/>
      <c r="B26" s="191"/>
      <c r="C26" s="192"/>
      <c r="D26" s="192"/>
      <c r="E26" s="192"/>
      <c r="F26" s="192"/>
      <c r="G26" s="192"/>
      <c r="H26" s="193"/>
      <c r="I26" s="193"/>
      <c r="J26" s="193"/>
      <c r="K26" s="193"/>
      <c r="L26" s="194"/>
    </row>
    <row r="27" spans="1:12" ht="12.75">
      <c r="A27" s="191"/>
      <c r="B27" s="191"/>
      <c r="C27" s="192"/>
      <c r="D27" s="192"/>
      <c r="E27" s="192"/>
      <c r="F27" s="192"/>
      <c r="G27" s="192"/>
      <c r="H27" s="193"/>
      <c r="I27" s="193"/>
      <c r="J27" s="193"/>
      <c r="K27" s="193"/>
      <c r="L27" s="194"/>
    </row>
    <row r="28" spans="1:11" s="194" customFormat="1" ht="12.75">
      <c r="A28" s="192"/>
      <c r="B28" s="192"/>
      <c r="C28" s="195"/>
      <c r="D28" s="195"/>
      <c r="E28" s="195"/>
      <c r="F28" s="192"/>
      <c r="G28" s="192"/>
      <c r="H28" s="193"/>
      <c r="I28" s="193"/>
      <c r="J28" s="193"/>
      <c r="K28" s="193"/>
    </row>
    <row r="29" spans="2:13" s="194" customFormat="1" ht="12.75">
      <c r="B29" s="192"/>
      <c r="C29" s="193"/>
      <c r="D29" s="192"/>
      <c r="E29" s="192"/>
      <c r="F29" s="195"/>
      <c r="G29" s="195"/>
      <c r="H29" s="192"/>
      <c r="I29" s="192"/>
      <c r="J29" s="193"/>
      <c r="K29" s="193"/>
      <c r="L29" s="193"/>
      <c r="M29" s="193"/>
    </row>
    <row r="30" spans="1:13" s="194" customFormat="1" ht="12.75">
      <c r="A30" s="192"/>
      <c r="B30" s="191"/>
      <c r="C30" s="193"/>
      <c r="D30" s="192"/>
      <c r="E30" s="192"/>
      <c r="F30" s="206"/>
      <c r="G30" s="206"/>
      <c r="H30" s="192"/>
      <c r="I30" s="192"/>
      <c r="J30" s="199"/>
      <c r="K30" s="199"/>
      <c r="L30" s="199"/>
      <c r="M30" s="199"/>
    </row>
    <row r="31" spans="1:13" s="194" customFormat="1" ht="12.75">
      <c r="A31" s="257" t="s">
        <v>213</v>
      </c>
      <c r="B31" s="257"/>
      <c r="C31" s="211"/>
      <c r="D31" s="212"/>
      <c r="E31" s="212"/>
      <c r="F31" s="212"/>
      <c r="G31" s="212"/>
      <c r="H31" s="212"/>
      <c r="I31" s="212"/>
      <c r="J31" s="213"/>
      <c r="K31" s="213"/>
      <c r="L31" s="213"/>
      <c r="M31" s="213"/>
    </row>
    <row r="32" spans="1:11" s="194" customFormat="1" ht="12.75">
      <c r="A32" s="202"/>
      <c r="B32" s="197"/>
      <c r="C32" s="198"/>
      <c r="D32" s="198"/>
      <c r="E32" s="198"/>
      <c r="F32" s="196"/>
      <c r="G32" s="201"/>
      <c r="H32" s="199"/>
      <c r="I32" s="199"/>
      <c r="J32" s="199"/>
      <c r="K32" s="199"/>
    </row>
    <row r="33" spans="1:11" ht="12.75">
      <c r="A33" s="200"/>
      <c r="B33" s="191"/>
      <c r="C33" s="196"/>
      <c r="D33" s="196"/>
      <c r="E33" s="196"/>
      <c r="F33" s="196"/>
      <c r="G33" s="201"/>
      <c r="H33" s="194"/>
      <c r="I33" s="194"/>
      <c r="J33" s="194"/>
      <c r="K33" s="194"/>
    </row>
    <row r="34" spans="1:11" ht="15" customHeight="1">
      <c r="A34" s="202"/>
      <c r="B34" s="203"/>
      <c r="C34" s="201"/>
      <c r="D34" s="201"/>
      <c r="E34" s="201"/>
      <c r="F34" s="196"/>
      <c r="G34" s="201"/>
      <c r="H34" s="193"/>
      <c r="I34" s="193"/>
      <c r="J34" s="193"/>
      <c r="K34" s="193"/>
    </row>
    <row r="35" spans="1:11" ht="12.75">
      <c r="A35" s="196"/>
      <c r="B35" s="203"/>
      <c r="C35" s="201"/>
      <c r="D35" s="201"/>
      <c r="E35" s="201"/>
      <c r="F35" s="196"/>
      <c r="G35" s="201"/>
      <c r="H35" s="193"/>
      <c r="I35" s="193"/>
      <c r="J35" s="193"/>
      <c r="K35" s="193"/>
    </row>
    <row r="36" spans="1:11" ht="12.75">
      <c r="A36" s="196"/>
      <c r="B36" s="197"/>
      <c r="C36" s="201"/>
      <c r="D36" s="198"/>
      <c r="E36" s="198"/>
      <c r="F36" s="196"/>
      <c r="G36" s="201"/>
      <c r="H36" s="199"/>
      <c r="I36" s="199"/>
      <c r="J36" s="199"/>
      <c r="K36" s="199"/>
    </row>
    <row r="37" spans="1:11" ht="12.75">
      <c r="A37" s="204"/>
      <c r="B37" s="191"/>
      <c r="C37" s="196"/>
      <c r="D37" s="196"/>
      <c r="E37" s="196"/>
      <c r="F37" s="196"/>
      <c r="G37" s="201"/>
      <c r="H37" s="194"/>
      <c r="I37" s="194"/>
      <c r="J37" s="194"/>
      <c r="K37" s="194"/>
    </row>
    <row r="38" spans="1:11" ht="12.75">
      <c r="A38" s="194"/>
      <c r="B38" s="203"/>
      <c r="C38" s="201"/>
      <c r="D38" s="201"/>
      <c r="E38" s="201"/>
      <c r="F38" s="196"/>
      <c r="G38" s="201"/>
      <c r="H38" s="193"/>
      <c r="I38" s="193"/>
      <c r="J38" s="193"/>
      <c r="K38" s="193"/>
    </row>
    <row r="39" spans="1:11" ht="12.75">
      <c r="A39" s="194"/>
      <c r="B39" s="203"/>
      <c r="C39" s="201"/>
      <c r="D39" s="201"/>
      <c r="E39" s="201"/>
      <c r="F39" s="196"/>
      <c r="G39" s="201"/>
      <c r="H39" s="193"/>
      <c r="I39" s="193"/>
      <c r="J39" s="193"/>
      <c r="K39" s="193"/>
    </row>
    <row r="40" spans="1:11" ht="12.75">
      <c r="A40" s="202"/>
      <c r="B40" s="203"/>
      <c r="C40" s="201"/>
      <c r="D40" s="201"/>
      <c r="E40" s="201"/>
      <c r="F40" s="196"/>
      <c r="G40" s="201"/>
      <c r="H40" s="193"/>
      <c r="I40" s="193"/>
      <c r="J40" s="193"/>
      <c r="K40" s="193"/>
    </row>
    <row r="41" spans="1:11" ht="12.75">
      <c r="A41" s="192"/>
      <c r="B41" s="203"/>
      <c r="C41" s="201"/>
      <c r="D41" s="201"/>
      <c r="E41" s="201"/>
      <c r="F41" s="196"/>
      <c r="G41" s="201"/>
      <c r="H41" s="193"/>
      <c r="I41" s="193"/>
      <c r="J41" s="193"/>
      <c r="K41" s="193"/>
    </row>
    <row r="42" spans="1:11" ht="12.75">
      <c r="A42" s="192"/>
      <c r="B42" s="203"/>
      <c r="C42" s="201"/>
      <c r="D42" s="201"/>
      <c r="E42" s="201"/>
      <c r="F42" s="196"/>
      <c r="G42" s="201"/>
      <c r="H42" s="193"/>
      <c r="I42" s="193"/>
      <c r="J42" s="193"/>
      <c r="K42" s="193"/>
    </row>
    <row r="43" spans="1:11" ht="12.75">
      <c r="A43" s="202"/>
      <c r="B43" s="203"/>
      <c r="C43" s="201"/>
      <c r="D43" s="201"/>
      <c r="E43" s="201"/>
      <c r="F43" s="196"/>
      <c r="G43" s="201"/>
      <c r="H43" s="193"/>
      <c r="I43" s="193"/>
      <c r="J43" s="193"/>
      <c r="K43" s="193"/>
    </row>
    <row r="44" spans="1:11" ht="12.75">
      <c r="A44" s="202"/>
      <c r="B44" s="197"/>
      <c r="C44" s="201"/>
      <c r="D44" s="198"/>
      <c r="E44" s="198"/>
      <c r="F44" s="196"/>
      <c r="G44" s="201"/>
      <c r="H44" s="199"/>
      <c r="I44" s="199"/>
      <c r="J44" s="199"/>
      <c r="K44" s="199"/>
    </row>
    <row r="45" spans="1:11" ht="12.75">
      <c r="A45" s="204"/>
      <c r="B45" s="191"/>
      <c r="C45" s="196"/>
      <c r="D45" s="196"/>
      <c r="E45" s="196"/>
      <c r="F45" s="196"/>
      <c r="G45" s="201"/>
      <c r="H45" s="194"/>
      <c r="I45" s="194"/>
      <c r="J45" s="194"/>
      <c r="K45" s="194"/>
    </row>
    <row r="46" spans="1:11" ht="12.75">
      <c r="A46" s="194"/>
      <c r="B46" s="203"/>
      <c r="C46" s="201"/>
      <c r="D46" s="201"/>
      <c r="E46" s="201"/>
      <c r="F46" s="196"/>
      <c r="G46" s="201"/>
      <c r="H46" s="193"/>
      <c r="I46" s="193"/>
      <c r="J46" s="193"/>
      <c r="K46" s="193"/>
    </row>
    <row r="47" spans="1:11" ht="12.75">
      <c r="A47" s="194"/>
      <c r="B47" s="203"/>
      <c r="C47" s="201"/>
      <c r="D47" s="201"/>
      <c r="E47" s="201"/>
      <c r="F47" s="196"/>
      <c r="G47" s="201"/>
      <c r="H47" s="193"/>
      <c r="I47" s="193"/>
      <c r="J47" s="193"/>
      <c r="K47" s="193"/>
    </row>
    <row r="48" spans="1:11" ht="12.75">
      <c r="A48" s="192"/>
      <c r="B48" s="203"/>
      <c r="C48" s="201"/>
      <c r="D48" s="201"/>
      <c r="E48" s="201"/>
      <c r="F48" s="196"/>
      <c r="G48" s="201"/>
      <c r="H48" s="193"/>
      <c r="I48" s="193"/>
      <c r="J48" s="193"/>
      <c r="K48" s="193"/>
    </row>
    <row r="49" spans="1:11" ht="12.75">
      <c r="A49" s="205"/>
      <c r="B49" s="197"/>
      <c r="C49" s="201"/>
      <c r="D49" s="198"/>
      <c r="E49" s="198"/>
      <c r="F49" s="196"/>
      <c r="G49" s="201"/>
      <c r="H49" s="199"/>
      <c r="I49" s="199"/>
      <c r="J49" s="199"/>
      <c r="K49" s="199"/>
    </row>
    <row r="50" spans="1:11" ht="12.75">
      <c r="A50" s="200"/>
      <c r="B50" s="191"/>
      <c r="C50" s="196"/>
      <c r="D50" s="196"/>
      <c r="E50" s="196"/>
      <c r="F50" s="196"/>
      <c r="G50" s="196"/>
      <c r="H50" s="194"/>
      <c r="I50" s="194"/>
      <c r="J50" s="194"/>
      <c r="K50" s="194"/>
    </row>
    <row r="51" spans="1:11" ht="12.75">
      <c r="A51" s="202"/>
      <c r="B51" s="196"/>
      <c r="C51" s="201"/>
      <c r="D51" s="201"/>
      <c r="E51" s="201"/>
      <c r="F51" s="201"/>
      <c r="G51" s="201"/>
      <c r="H51" s="193"/>
      <c r="I51" s="193"/>
      <c r="J51" s="193"/>
      <c r="K51" s="193"/>
    </row>
    <row r="52" spans="1:11" ht="12.75">
      <c r="A52" s="192"/>
      <c r="B52" s="203"/>
      <c r="C52" s="201"/>
      <c r="D52" s="201"/>
      <c r="E52" s="201"/>
      <c r="F52" s="201"/>
      <c r="G52" s="201"/>
      <c r="H52" s="193"/>
      <c r="I52" s="193"/>
      <c r="J52" s="193"/>
      <c r="K52" s="193"/>
    </row>
    <row r="53" spans="1:11" ht="12.75">
      <c r="A53" s="192"/>
      <c r="B53" s="197"/>
      <c r="C53" s="198"/>
      <c r="D53" s="198"/>
      <c r="E53" s="198"/>
      <c r="F53" s="198"/>
      <c r="G53" s="198"/>
      <c r="H53" s="199"/>
      <c r="I53" s="199"/>
      <c r="J53" s="199"/>
      <c r="K53" s="199"/>
    </row>
    <row r="54" spans="1:11" ht="12.75">
      <c r="A54" s="192"/>
      <c r="B54" s="197"/>
      <c r="C54" s="198"/>
      <c r="D54" s="198"/>
      <c r="E54" s="198"/>
      <c r="F54" s="198"/>
      <c r="G54" s="198"/>
      <c r="H54" s="199"/>
      <c r="I54" s="199"/>
      <c r="J54" s="199"/>
      <c r="K54" s="199"/>
    </row>
    <row r="55" spans="1:11" ht="12.75">
      <c r="A55" s="192"/>
      <c r="B55" s="197"/>
      <c r="C55" s="198"/>
      <c r="D55" s="198"/>
      <c r="E55" s="198"/>
      <c r="F55" s="198"/>
      <c r="G55" s="198"/>
      <c r="H55" s="199"/>
      <c r="I55" s="199"/>
      <c r="J55" s="199"/>
      <c r="K55" s="199"/>
    </row>
    <row r="56" spans="1:11" ht="12.75">
      <c r="A56" s="192"/>
      <c r="B56" s="197"/>
      <c r="C56" s="198"/>
      <c r="D56" s="198"/>
      <c r="E56" s="198"/>
      <c r="F56" s="198"/>
      <c r="G56" s="198"/>
      <c r="H56" s="199"/>
      <c r="I56" s="199"/>
      <c r="J56" s="199"/>
      <c r="K56" s="199"/>
    </row>
    <row r="57" spans="1:11" ht="12.75">
      <c r="A57" s="192"/>
      <c r="B57" s="197"/>
      <c r="C57" s="198"/>
      <c r="D57" s="198"/>
      <c r="E57" s="198"/>
      <c r="F57" s="198"/>
      <c r="G57" s="198"/>
      <c r="H57" s="199"/>
      <c r="I57" s="199"/>
      <c r="J57" s="199"/>
      <c r="K57" s="199"/>
    </row>
    <row r="58" spans="1:11" ht="12.75">
      <c r="A58" s="192"/>
      <c r="B58" s="197"/>
      <c r="C58" s="198"/>
      <c r="D58" s="198"/>
      <c r="E58" s="198"/>
      <c r="F58" s="198"/>
      <c r="G58" s="198"/>
      <c r="H58" s="199"/>
      <c r="I58" s="199"/>
      <c r="J58" s="199"/>
      <c r="K58" s="199"/>
    </row>
    <row r="59" spans="1:11" ht="12.75">
      <c r="A59" s="191"/>
      <c r="B59" s="191"/>
      <c r="C59" s="192"/>
      <c r="D59" s="192"/>
      <c r="E59" s="192"/>
      <c r="F59" s="192"/>
      <c r="G59" s="192"/>
      <c r="H59" s="194"/>
      <c r="I59" s="194"/>
      <c r="J59" s="194"/>
      <c r="K59" s="194"/>
    </row>
    <row r="60" spans="1:11" ht="12.75">
      <c r="A60" s="192"/>
      <c r="B60" s="192"/>
      <c r="C60" s="192"/>
      <c r="D60" s="195"/>
      <c r="E60" s="195"/>
      <c r="F60" s="195"/>
      <c r="G60" s="195"/>
      <c r="H60" s="193"/>
      <c r="I60" s="193"/>
      <c r="J60" s="193"/>
      <c r="K60" s="193"/>
    </row>
    <row r="61" spans="1:11" ht="12.75">
      <c r="A61" s="192"/>
      <c r="B61" s="192"/>
      <c r="C61" s="192"/>
      <c r="D61" s="195"/>
      <c r="E61" s="195"/>
      <c r="F61" s="195"/>
      <c r="G61" s="195"/>
      <c r="H61" s="193"/>
      <c r="I61" s="193"/>
      <c r="J61" s="193"/>
      <c r="K61" s="193"/>
    </row>
    <row r="62" spans="1:11" ht="12.75">
      <c r="A62" s="192"/>
      <c r="B62" s="192"/>
      <c r="C62" s="192"/>
      <c r="D62" s="195"/>
      <c r="E62" s="195"/>
      <c r="F62" s="195"/>
      <c r="G62" s="195"/>
      <c r="H62" s="193"/>
      <c r="I62" s="193"/>
      <c r="J62" s="193"/>
      <c r="K62" s="193"/>
    </row>
    <row r="63" spans="1:11" ht="12.75">
      <c r="A63" s="192"/>
      <c r="B63" s="192"/>
      <c r="C63" s="192"/>
      <c r="D63" s="195"/>
      <c r="E63" s="195"/>
      <c r="F63" s="195"/>
      <c r="G63" s="195"/>
      <c r="H63" s="193"/>
      <c r="I63" s="193"/>
      <c r="J63" s="193"/>
      <c r="K63" s="193"/>
    </row>
    <row r="64" spans="1:11" ht="12.75">
      <c r="A64" s="192"/>
      <c r="B64" s="192"/>
      <c r="C64" s="192"/>
      <c r="D64" s="195"/>
      <c r="E64" s="195"/>
      <c r="F64" s="195"/>
      <c r="G64" s="195"/>
      <c r="H64" s="193"/>
      <c r="I64" s="193"/>
      <c r="J64" s="193"/>
      <c r="K64" s="193"/>
    </row>
    <row r="65" spans="1:11" ht="12.75">
      <c r="A65" s="192"/>
      <c r="B65" s="191"/>
      <c r="C65" s="192"/>
      <c r="D65" s="206"/>
      <c r="E65" s="206"/>
      <c r="F65" s="206"/>
      <c r="G65" s="206"/>
      <c r="H65" s="199"/>
      <c r="I65" s="199"/>
      <c r="J65" s="199"/>
      <c r="K65" s="199"/>
    </row>
    <row r="66" spans="1:11" ht="12.75">
      <c r="A66" s="191"/>
      <c r="B66" s="191"/>
      <c r="C66" s="192"/>
      <c r="D66" s="192"/>
      <c r="E66" s="192"/>
      <c r="F66" s="192"/>
      <c r="G66" s="192"/>
      <c r="H66" s="194"/>
      <c r="I66" s="194"/>
      <c r="J66" s="194"/>
      <c r="K66" s="194"/>
    </row>
    <row r="67" spans="1:11" ht="12.75">
      <c r="A67" s="194"/>
      <c r="B67" s="192"/>
      <c r="C67" s="192"/>
      <c r="D67" s="195"/>
      <c r="E67" s="195"/>
      <c r="F67" s="192"/>
      <c r="G67" s="192"/>
      <c r="H67" s="193"/>
      <c r="I67" s="193"/>
      <c r="J67" s="193"/>
      <c r="K67" s="193"/>
    </row>
    <row r="68" spans="1:11" ht="12.75">
      <c r="A68" s="194"/>
      <c r="B68" s="192"/>
      <c r="C68" s="192"/>
      <c r="D68" s="195"/>
      <c r="E68" s="195"/>
      <c r="F68" s="192"/>
      <c r="G68" s="192"/>
      <c r="H68" s="193"/>
      <c r="I68" s="193"/>
      <c r="J68" s="193"/>
      <c r="K68" s="193"/>
    </row>
    <row r="69" spans="1:11" ht="16.5" customHeight="1">
      <c r="A69" s="194"/>
      <c r="B69" s="192"/>
      <c r="C69" s="192"/>
      <c r="D69" s="195"/>
      <c r="E69" s="195"/>
      <c r="F69" s="192"/>
      <c r="G69" s="192"/>
      <c r="H69" s="193"/>
      <c r="I69" s="193"/>
      <c r="J69" s="193"/>
      <c r="K69" s="193"/>
    </row>
    <row r="70" spans="1:11" ht="12.75">
      <c r="A70" s="192"/>
      <c r="B70" s="192"/>
      <c r="C70" s="192"/>
      <c r="D70" s="195"/>
      <c r="E70" s="195"/>
      <c r="F70" s="192"/>
      <c r="G70" s="192"/>
      <c r="H70" s="193"/>
      <c r="I70" s="193"/>
      <c r="J70" s="193"/>
      <c r="K70" s="193"/>
    </row>
    <row r="71" spans="1:11" ht="12.75">
      <c r="A71" s="205"/>
      <c r="B71" s="192"/>
      <c r="C71" s="192"/>
      <c r="D71" s="195"/>
      <c r="E71" s="195"/>
      <c r="F71" s="192"/>
      <c r="G71" s="192"/>
      <c r="H71" s="193"/>
      <c r="I71" s="193"/>
      <c r="J71" s="193"/>
      <c r="K71" s="193"/>
    </row>
    <row r="72" spans="1:11" ht="12.75">
      <c r="A72" s="192"/>
      <c r="B72" s="192"/>
      <c r="C72" s="192"/>
      <c r="D72" s="195"/>
      <c r="E72" s="195"/>
      <c r="F72" s="192"/>
      <c r="G72" s="192"/>
      <c r="H72" s="193"/>
      <c r="I72" s="193"/>
      <c r="J72" s="193"/>
      <c r="K72" s="193"/>
    </row>
    <row r="73" spans="1:11" ht="12.75">
      <c r="A73" s="192"/>
      <c r="B73" s="192"/>
      <c r="C73" s="192"/>
      <c r="D73" s="195"/>
      <c r="E73" s="195"/>
      <c r="F73" s="192"/>
      <c r="G73" s="192"/>
      <c r="H73" s="193"/>
      <c r="I73" s="193"/>
      <c r="J73" s="193"/>
      <c r="K73" s="193"/>
    </row>
    <row r="74" spans="1:11" ht="12.75">
      <c r="A74" s="192"/>
      <c r="B74" s="192"/>
      <c r="C74" s="192"/>
      <c r="D74" s="195"/>
      <c r="E74" s="195"/>
      <c r="F74" s="192"/>
      <c r="G74" s="192"/>
      <c r="H74" s="193"/>
      <c r="I74" s="193"/>
      <c r="J74" s="193"/>
      <c r="K74" s="193"/>
    </row>
    <row r="75" spans="1:11" ht="12.75">
      <c r="A75" s="192"/>
      <c r="B75" s="192"/>
      <c r="C75" s="192"/>
      <c r="D75" s="195"/>
      <c r="E75" s="195"/>
      <c r="F75" s="192"/>
      <c r="G75" s="192"/>
      <c r="H75" s="193"/>
      <c r="I75" s="193"/>
      <c r="J75" s="193"/>
      <c r="K75" s="193"/>
    </row>
    <row r="76" spans="1:11" ht="12.75">
      <c r="A76" s="192"/>
      <c r="B76" s="192"/>
      <c r="C76" s="192"/>
      <c r="D76" s="195"/>
      <c r="E76" s="195"/>
      <c r="F76" s="192"/>
      <c r="G76" s="192"/>
      <c r="H76" s="193"/>
      <c r="I76" s="193"/>
      <c r="J76" s="193"/>
      <c r="K76" s="193"/>
    </row>
    <row r="77" spans="1:11" ht="12.75">
      <c r="A77" s="192"/>
      <c r="B77" s="192"/>
      <c r="C77" s="192"/>
      <c r="D77" s="195"/>
      <c r="E77" s="195"/>
      <c r="F77" s="192"/>
      <c r="G77" s="192"/>
      <c r="H77" s="193"/>
      <c r="I77" s="193"/>
      <c r="J77" s="193"/>
      <c r="K77" s="193"/>
    </row>
    <row r="78" spans="1:11" ht="12.75">
      <c r="A78" s="192"/>
      <c r="B78" s="192"/>
      <c r="C78" s="192"/>
      <c r="D78" s="195"/>
      <c r="E78" s="195"/>
      <c r="F78" s="192"/>
      <c r="G78" s="192"/>
      <c r="H78" s="193"/>
      <c r="I78" s="193"/>
      <c r="J78" s="193"/>
      <c r="K78" s="193"/>
    </row>
    <row r="79" spans="1:11" ht="12.75">
      <c r="A79" s="192"/>
      <c r="B79" s="192"/>
      <c r="C79" s="192"/>
      <c r="D79" s="195"/>
      <c r="E79" s="195"/>
      <c r="F79" s="192"/>
      <c r="G79" s="192"/>
      <c r="H79" s="193"/>
      <c r="I79" s="193"/>
      <c r="J79" s="193"/>
      <c r="K79" s="193"/>
    </row>
    <row r="80" spans="1:11" ht="12.75">
      <c r="A80" s="192"/>
      <c r="B80" s="191"/>
      <c r="C80" s="192"/>
      <c r="D80" s="206"/>
      <c r="E80" s="206"/>
      <c r="F80" s="192"/>
      <c r="G80" s="192"/>
      <c r="H80" s="199"/>
      <c r="I80" s="199"/>
      <c r="J80" s="199"/>
      <c r="K80" s="199"/>
    </row>
    <row r="81" spans="1:11" ht="12.75">
      <c r="A81" s="191"/>
      <c r="B81" s="191"/>
      <c r="C81" s="192"/>
      <c r="D81" s="192"/>
      <c r="E81" s="192"/>
      <c r="F81" s="192"/>
      <c r="G81" s="192"/>
      <c r="H81" s="194"/>
      <c r="I81" s="194"/>
      <c r="J81" s="194"/>
      <c r="K81" s="194"/>
    </row>
    <row r="82" spans="1:11" ht="12.75">
      <c r="A82" s="192"/>
      <c r="B82" s="192"/>
      <c r="C82" s="192"/>
      <c r="D82" s="195"/>
      <c r="E82" s="195"/>
      <c r="F82" s="192"/>
      <c r="G82" s="192"/>
      <c r="H82" s="193"/>
      <c r="I82" s="193"/>
      <c r="J82" s="193"/>
      <c r="K82" s="193"/>
    </row>
    <row r="83" spans="1:11" ht="12.75">
      <c r="A83" s="192"/>
      <c r="B83" s="192"/>
      <c r="C83" s="192"/>
      <c r="D83" s="195"/>
      <c r="E83" s="195"/>
      <c r="F83" s="192"/>
      <c r="G83" s="192"/>
      <c r="H83" s="193"/>
      <c r="I83" s="193"/>
      <c r="J83" s="193"/>
      <c r="K83" s="193"/>
    </row>
    <row r="84" spans="1:11" ht="12.75">
      <c r="A84" s="192"/>
      <c r="B84" s="192"/>
      <c r="C84" s="192"/>
      <c r="D84" s="195"/>
      <c r="E84" s="195"/>
      <c r="F84" s="192"/>
      <c r="G84" s="192"/>
      <c r="H84" s="193"/>
      <c r="I84" s="193"/>
      <c r="J84" s="193"/>
      <c r="K84" s="193"/>
    </row>
    <row r="85" spans="1:11" ht="12.75">
      <c r="A85" s="192"/>
      <c r="B85" s="192"/>
      <c r="C85" s="192"/>
      <c r="D85" s="195"/>
      <c r="E85" s="195"/>
      <c r="F85" s="192"/>
      <c r="G85" s="192"/>
      <c r="H85" s="193"/>
      <c r="I85" s="193"/>
      <c r="J85" s="193"/>
      <c r="K85" s="193"/>
    </row>
    <row r="86" spans="1:11" ht="12.75">
      <c r="A86" s="192"/>
      <c r="B86" s="192"/>
      <c r="C86" s="192"/>
      <c r="D86" s="195"/>
      <c r="E86" s="195"/>
      <c r="F86" s="192"/>
      <c r="G86" s="192"/>
      <c r="H86" s="193"/>
      <c r="I86" s="193"/>
      <c r="J86" s="193"/>
      <c r="K86" s="193"/>
    </row>
    <row r="87" spans="1:11" ht="12.75">
      <c r="A87" s="192"/>
      <c r="B87" s="192"/>
      <c r="C87" s="192"/>
      <c r="D87" s="195"/>
      <c r="E87" s="195"/>
      <c r="F87" s="192"/>
      <c r="G87" s="192"/>
      <c r="H87" s="193"/>
      <c r="I87" s="193"/>
      <c r="J87" s="193"/>
      <c r="K87" s="193"/>
    </row>
    <row r="88" spans="1:11" ht="12.75">
      <c r="A88" s="192"/>
      <c r="B88" s="192"/>
      <c r="C88" s="192"/>
      <c r="D88" s="195"/>
      <c r="E88" s="195"/>
      <c r="F88" s="192"/>
      <c r="G88" s="192"/>
      <c r="H88" s="193"/>
      <c r="I88" s="193"/>
      <c r="J88" s="193"/>
      <c r="K88" s="193"/>
    </row>
    <row r="89" spans="1:11" ht="12.75">
      <c r="A89" s="192"/>
      <c r="B89" s="192"/>
      <c r="C89" s="192"/>
      <c r="D89" s="195"/>
      <c r="E89" s="195"/>
      <c r="F89" s="192"/>
      <c r="G89" s="192"/>
      <c r="H89" s="193"/>
      <c r="I89" s="193"/>
      <c r="J89" s="193"/>
      <c r="K89" s="193"/>
    </row>
    <row r="90" spans="1:11" ht="12.75">
      <c r="A90" s="192"/>
      <c r="B90" s="191"/>
      <c r="C90" s="192"/>
      <c r="D90" s="206"/>
      <c r="E90" s="206"/>
      <c r="F90" s="192"/>
      <c r="G90" s="192"/>
      <c r="H90" s="199"/>
      <c r="I90" s="199"/>
      <c r="J90" s="199"/>
      <c r="K90" s="199"/>
    </row>
    <row r="91" spans="1:11" ht="12.75">
      <c r="A91" s="192"/>
      <c r="B91" s="191"/>
      <c r="C91" s="192"/>
      <c r="D91" s="206"/>
      <c r="E91" s="206"/>
      <c r="F91" s="192"/>
      <c r="G91" s="192"/>
      <c r="H91" s="199"/>
      <c r="I91" s="199"/>
      <c r="J91" s="199"/>
      <c r="K91" s="199"/>
    </row>
    <row r="92" spans="1:11" ht="12.75">
      <c r="A92" s="192"/>
      <c r="B92" s="191"/>
      <c r="C92" s="192"/>
      <c r="D92" s="206"/>
      <c r="E92" s="206"/>
      <c r="F92" s="192"/>
      <c r="G92" s="192"/>
      <c r="H92" s="199"/>
      <c r="I92" s="199"/>
      <c r="J92" s="199"/>
      <c r="K92" s="199"/>
    </row>
    <row r="93" spans="1:11" ht="12.75">
      <c r="A93" s="192"/>
      <c r="B93" s="191"/>
      <c r="C93" s="192"/>
      <c r="D93" s="206"/>
      <c r="E93" s="206"/>
      <c r="F93" s="192"/>
      <c r="G93" s="192"/>
      <c r="H93" s="199"/>
      <c r="I93" s="199"/>
      <c r="J93" s="199"/>
      <c r="K93" s="199"/>
    </row>
    <row r="94" spans="1:11" ht="12.75">
      <c r="A94" s="191"/>
      <c r="B94" s="191"/>
      <c r="C94" s="192"/>
      <c r="D94" s="192"/>
      <c r="E94" s="192"/>
      <c r="F94" s="192"/>
      <c r="G94" s="192"/>
      <c r="H94" s="194"/>
      <c r="I94" s="194"/>
      <c r="J94" s="194"/>
      <c r="K94" s="194"/>
    </row>
    <row r="95" spans="1:11" ht="12.75">
      <c r="A95" s="192"/>
      <c r="B95" s="192"/>
      <c r="C95" s="192"/>
      <c r="D95" s="195"/>
      <c r="E95" s="195"/>
      <c r="F95" s="192"/>
      <c r="G95" s="192"/>
      <c r="H95" s="193"/>
      <c r="I95" s="193"/>
      <c r="J95" s="193"/>
      <c r="K95" s="193"/>
    </row>
    <row r="96" spans="1:11" ht="12.75">
      <c r="A96" s="192"/>
      <c r="B96" s="192"/>
      <c r="C96" s="192"/>
      <c r="D96" s="195"/>
      <c r="E96" s="195"/>
      <c r="F96" s="192"/>
      <c r="G96" s="192"/>
      <c r="H96" s="193"/>
      <c r="I96" s="193"/>
      <c r="J96" s="193"/>
      <c r="K96" s="193"/>
    </row>
    <row r="97" spans="1:11" ht="12.75">
      <c r="A97" s="192"/>
      <c r="B97" s="192"/>
      <c r="C97" s="192"/>
      <c r="D97" s="195"/>
      <c r="E97" s="195"/>
      <c r="F97" s="192"/>
      <c r="G97" s="192"/>
      <c r="H97" s="193"/>
      <c r="I97" s="193"/>
      <c r="J97" s="193"/>
      <c r="K97" s="193"/>
    </row>
    <row r="98" spans="1:11" ht="12.75">
      <c r="A98" s="192"/>
      <c r="B98" s="191"/>
      <c r="C98" s="192"/>
      <c r="D98" s="206"/>
      <c r="E98" s="206"/>
      <c r="F98" s="192"/>
      <c r="G98" s="192"/>
      <c r="H98" s="199"/>
      <c r="I98" s="199"/>
      <c r="J98" s="199"/>
      <c r="K98" s="199"/>
    </row>
    <row r="99" spans="1:11" ht="12.75">
      <c r="A99" s="191"/>
      <c r="B99" s="191"/>
      <c r="C99" s="192"/>
      <c r="D99" s="192"/>
      <c r="E99" s="192"/>
      <c r="F99" s="192"/>
      <c r="G99" s="192"/>
      <c r="H99" s="194"/>
      <c r="I99" s="194"/>
      <c r="J99" s="194"/>
      <c r="K99" s="194"/>
    </row>
    <row r="100" spans="1:11" ht="12.75">
      <c r="A100" s="192"/>
      <c r="B100" s="192"/>
      <c r="C100" s="195"/>
      <c r="D100" s="195"/>
      <c r="E100" s="195"/>
      <c r="F100" s="192"/>
      <c r="G100" s="192"/>
      <c r="H100" s="193"/>
      <c r="I100" s="193"/>
      <c r="J100" s="193"/>
      <c r="K100" s="193"/>
    </row>
    <row r="101" spans="1:11" ht="12.75">
      <c r="A101" s="192"/>
      <c r="B101" s="192"/>
      <c r="C101" s="195"/>
      <c r="D101" s="195"/>
      <c r="E101" s="195"/>
      <c r="F101" s="192"/>
      <c r="G101" s="192"/>
      <c r="H101" s="193"/>
      <c r="I101" s="193"/>
      <c r="J101" s="193"/>
      <c r="K101" s="193"/>
    </row>
    <row r="102" spans="1:11" ht="12.75">
      <c r="A102" s="192"/>
      <c r="B102" s="192"/>
      <c r="C102" s="195"/>
      <c r="D102" s="195"/>
      <c r="E102" s="195"/>
      <c r="F102" s="192"/>
      <c r="G102" s="192"/>
      <c r="H102" s="193"/>
      <c r="I102" s="193"/>
      <c r="J102" s="193"/>
      <c r="K102" s="193"/>
    </row>
    <row r="103" spans="1:11" ht="12.75">
      <c r="A103" s="192"/>
      <c r="B103" s="192"/>
      <c r="C103" s="195"/>
      <c r="D103" s="195"/>
      <c r="E103" s="195"/>
      <c r="F103" s="192"/>
      <c r="G103" s="192"/>
      <c r="H103" s="193"/>
      <c r="I103" s="193"/>
      <c r="J103" s="193"/>
      <c r="K103" s="193"/>
    </row>
    <row r="104" spans="1:11" ht="12.75">
      <c r="A104" s="192"/>
      <c r="B104" s="191"/>
      <c r="C104" s="206"/>
      <c r="D104" s="206"/>
      <c r="E104" s="206"/>
      <c r="F104" s="192"/>
      <c r="G104" s="192"/>
      <c r="H104" s="199"/>
      <c r="I104" s="199"/>
      <c r="J104" s="199"/>
      <c r="K104" s="199"/>
    </row>
    <row r="105" spans="1:11" ht="12.75">
      <c r="A105" s="191"/>
      <c r="B105" s="191"/>
      <c r="C105" s="192"/>
      <c r="D105" s="192"/>
      <c r="E105" s="192"/>
      <c r="F105" s="192"/>
      <c r="G105" s="192"/>
      <c r="H105" s="194"/>
      <c r="I105" s="194"/>
      <c r="J105" s="194"/>
      <c r="K105" s="194"/>
    </row>
    <row r="106" spans="1:11" ht="12.75">
      <c r="A106" s="192"/>
      <c r="B106" s="192"/>
      <c r="C106" s="192"/>
      <c r="D106" s="192"/>
      <c r="E106" s="192"/>
      <c r="F106" s="192"/>
      <c r="G106" s="192"/>
      <c r="H106" s="193"/>
      <c r="I106" s="193"/>
      <c r="J106" s="193"/>
      <c r="K106" s="193"/>
    </row>
    <row r="107" spans="1:11" ht="12.75">
      <c r="A107" s="192"/>
      <c r="B107" s="192"/>
      <c r="C107" s="192"/>
      <c r="D107" s="192"/>
      <c r="E107" s="192"/>
      <c r="F107" s="192"/>
      <c r="G107" s="192"/>
      <c r="H107" s="193"/>
      <c r="I107" s="193"/>
      <c r="J107" s="193"/>
      <c r="K107" s="193"/>
    </row>
    <row r="108" spans="1:11" ht="12.75">
      <c r="A108" s="192"/>
      <c r="B108" s="192"/>
      <c r="C108" s="192"/>
      <c r="D108" s="192"/>
      <c r="E108" s="192"/>
      <c r="F108" s="192"/>
      <c r="G108" s="192"/>
      <c r="H108" s="193"/>
      <c r="I108" s="193"/>
      <c r="J108" s="193"/>
      <c r="K108" s="193"/>
    </row>
    <row r="109" spans="1:11" ht="12.75">
      <c r="A109" s="191"/>
      <c r="B109" s="192"/>
      <c r="C109" s="192"/>
      <c r="D109" s="192"/>
      <c r="E109" s="192"/>
      <c r="F109" s="192"/>
      <c r="G109" s="192"/>
      <c r="H109" s="193"/>
      <c r="I109" s="193"/>
      <c r="J109" s="193"/>
      <c r="K109" s="193"/>
    </row>
    <row r="110" spans="1:11" ht="12.75">
      <c r="A110" s="192"/>
      <c r="B110" s="192"/>
      <c r="C110" s="192"/>
      <c r="D110" s="192"/>
      <c r="E110" s="192"/>
      <c r="F110" s="192"/>
      <c r="G110" s="192"/>
      <c r="H110" s="193"/>
      <c r="I110" s="193"/>
      <c r="J110" s="193"/>
      <c r="K110" s="193"/>
    </row>
    <row r="111" spans="1:11" ht="12.75">
      <c r="A111" s="192"/>
      <c r="B111" s="192"/>
      <c r="C111" s="192"/>
      <c r="D111" s="192"/>
      <c r="E111" s="192"/>
      <c r="F111" s="192"/>
      <c r="G111" s="192"/>
      <c r="H111" s="193"/>
      <c r="I111" s="193"/>
      <c r="J111" s="193"/>
      <c r="K111" s="193"/>
    </row>
    <row r="112" spans="1:11" ht="12.75">
      <c r="A112" s="192"/>
      <c r="B112" s="192"/>
      <c r="C112" s="192"/>
      <c r="D112" s="192"/>
      <c r="E112" s="192"/>
      <c r="F112" s="192"/>
      <c r="G112" s="192"/>
      <c r="H112" s="193"/>
      <c r="I112" s="193"/>
      <c r="J112" s="193"/>
      <c r="K112" s="193"/>
    </row>
    <row r="113" spans="1:11" ht="12.75">
      <c r="A113" s="192"/>
      <c r="B113" s="192"/>
      <c r="C113" s="192"/>
      <c r="D113" s="192"/>
      <c r="E113" s="192"/>
      <c r="F113" s="192"/>
      <c r="G113" s="192"/>
      <c r="H113" s="193"/>
      <c r="I113" s="193"/>
      <c r="J113" s="193"/>
      <c r="K113" s="193"/>
    </row>
    <row r="114" spans="1:11" ht="12.75">
      <c r="A114" s="192"/>
      <c r="B114" s="191"/>
      <c r="C114" s="192"/>
      <c r="D114" s="192"/>
      <c r="E114" s="192"/>
      <c r="F114" s="192"/>
      <c r="G114" s="192"/>
      <c r="H114" s="199"/>
      <c r="I114" s="199"/>
      <c r="J114" s="199"/>
      <c r="K114" s="199"/>
    </row>
    <row r="115" spans="1:11" ht="12.75">
      <c r="A115" s="191"/>
      <c r="B115" s="191"/>
      <c r="C115" s="192"/>
      <c r="D115" s="192"/>
      <c r="E115" s="192"/>
      <c r="F115" s="192"/>
      <c r="G115" s="192"/>
      <c r="H115" s="194"/>
      <c r="I115" s="194"/>
      <c r="J115" s="194"/>
      <c r="K115" s="194"/>
    </row>
    <row r="116" spans="1:11" ht="12.75">
      <c r="A116" s="192"/>
      <c r="B116" s="192"/>
      <c r="C116" s="195"/>
      <c r="D116" s="192"/>
      <c r="E116" s="192"/>
      <c r="F116" s="192"/>
      <c r="G116" s="192"/>
      <c r="H116" s="193"/>
      <c r="I116" s="193"/>
      <c r="J116" s="193"/>
      <c r="K116" s="193"/>
    </row>
    <row r="117" spans="1:11" ht="12.75">
      <c r="A117" s="192"/>
      <c r="B117" s="192"/>
      <c r="C117" s="195"/>
      <c r="D117" s="192"/>
      <c r="E117" s="192"/>
      <c r="F117" s="192"/>
      <c r="G117" s="192"/>
      <c r="H117" s="193"/>
      <c r="I117" s="193"/>
      <c r="J117" s="193"/>
      <c r="K117" s="193"/>
    </row>
    <row r="118" spans="1:11" ht="12.75">
      <c r="A118" s="192"/>
      <c r="B118" s="191"/>
      <c r="C118" s="206"/>
      <c r="D118" s="192"/>
      <c r="E118" s="192"/>
      <c r="F118" s="192"/>
      <c r="G118" s="192"/>
      <c r="H118" s="199"/>
      <c r="I118" s="199"/>
      <c r="J118" s="199"/>
      <c r="K118" s="199"/>
    </row>
    <row r="119" spans="1:11" ht="12.75">
      <c r="A119" s="191"/>
      <c r="B119" s="191"/>
      <c r="C119" s="192"/>
      <c r="D119" s="192"/>
      <c r="E119" s="192"/>
      <c r="F119" s="192"/>
      <c r="G119" s="207"/>
      <c r="H119" s="194"/>
      <c r="I119" s="194"/>
      <c r="J119" s="194"/>
      <c r="K119" s="194"/>
    </row>
    <row r="120" spans="1:11" ht="12.75">
      <c r="A120" s="202"/>
      <c r="B120" s="192"/>
      <c r="C120" s="207"/>
      <c r="D120" s="207"/>
      <c r="E120" s="207"/>
      <c r="F120" s="207"/>
      <c r="G120" s="207"/>
      <c r="H120" s="194"/>
      <c r="I120" s="194"/>
      <c r="J120" s="194"/>
      <c r="K120" s="194"/>
    </row>
    <row r="121" spans="1:11" ht="12.75">
      <c r="A121" s="192"/>
      <c r="B121" s="192"/>
      <c r="C121" s="207"/>
      <c r="D121" s="207"/>
      <c r="E121" s="207"/>
      <c r="F121" s="207"/>
      <c r="G121" s="207"/>
      <c r="H121" s="194"/>
      <c r="I121" s="194"/>
      <c r="J121" s="194"/>
      <c r="K121" s="194"/>
    </row>
    <row r="122" spans="1:11" ht="12.75">
      <c r="A122" s="191"/>
      <c r="B122" s="191"/>
      <c r="C122" s="207"/>
      <c r="D122" s="207"/>
      <c r="E122" s="207"/>
      <c r="F122" s="207"/>
      <c r="G122" s="207"/>
      <c r="H122" s="194"/>
      <c r="I122" s="194"/>
      <c r="J122" s="194"/>
      <c r="K122" s="194"/>
    </row>
    <row r="123" spans="1:11" ht="12.75">
      <c r="A123" s="191"/>
      <c r="B123" s="191"/>
      <c r="C123" s="192"/>
      <c r="D123" s="192"/>
      <c r="E123" s="192"/>
      <c r="F123" s="192"/>
      <c r="G123" s="192"/>
      <c r="H123" s="194"/>
      <c r="I123" s="194"/>
      <c r="J123" s="194"/>
      <c r="K123" s="194"/>
    </row>
    <row r="124" spans="1:11" ht="12.75">
      <c r="A124" s="192"/>
      <c r="B124" s="192"/>
      <c r="C124" s="195"/>
      <c r="D124" s="192"/>
      <c r="E124" s="192"/>
      <c r="F124" s="192"/>
      <c r="G124" s="192"/>
      <c r="H124" s="193"/>
      <c r="I124" s="193"/>
      <c r="J124" s="193"/>
      <c r="K124" s="193"/>
    </row>
    <row r="125" spans="1:11" ht="12.75">
      <c r="A125" s="192"/>
      <c r="B125" s="194"/>
      <c r="C125" s="195"/>
      <c r="D125" s="192"/>
      <c r="E125" s="192"/>
      <c r="F125" s="192"/>
      <c r="G125" s="192"/>
      <c r="H125" s="193"/>
      <c r="I125" s="193"/>
      <c r="J125" s="193"/>
      <c r="K125" s="193"/>
    </row>
    <row r="126" spans="1:11" ht="12.75">
      <c r="A126" s="192"/>
      <c r="B126" s="208"/>
      <c r="C126" s="206"/>
      <c r="D126" s="192"/>
      <c r="E126" s="192"/>
      <c r="F126" s="192"/>
      <c r="G126" s="192"/>
      <c r="H126" s="199"/>
      <c r="I126" s="199"/>
      <c r="J126" s="199"/>
      <c r="K126" s="199"/>
    </row>
    <row r="127" spans="1:11" ht="12.75">
      <c r="A127" s="192"/>
      <c r="B127" s="208"/>
      <c r="C127" s="206"/>
      <c r="D127" s="192"/>
      <c r="E127" s="192"/>
      <c r="F127" s="192"/>
      <c r="G127" s="192"/>
      <c r="H127" s="199"/>
      <c r="I127" s="199"/>
      <c r="J127" s="199"/>
      <c r="K127" s="199"/>
    </row>
    <row r="128" spans="1:11" ht="12.75">
      <c r="A128" s="192"/>
      <c r="B128" s="208"/>
      <c r="C128" s="206"/>
      <c r="D128" s="192"/>
      <c r="E128" s="192"/>
      <c r="F128" s="192"/>
      <c r="G128" s="192"/>
      <c r="H128" s="199"/>
      <c r="I128" s="199"/>
      <c r="J128" s="199"/>
      <c r="K128" s="199"/>
    </row>
    <row r="129" spans="1:11" ht="12.75">
      <c r="A129" s="192"/>
      <c r="B129" s="208"/>
      <c r="C129" s="206"/>
      <c r="D129" s="192"/>
      <c r="E129" s="192"/>
      <c r="F129" s="192"/>
      <c r="G129" s="192"/>
      <c r="H129" s="199"/>
      <c r="I129" s="199"/>
      <c r="J129" s="199"/>
      <c r="K129" s="199"/>
    </row>
    <row r="130" spans="1:11" ht="12.75">
      <c r="A130" s="191"/>
      <c r="B130" s="191"/>
      <c r="C130" s="192"/>
      <c r="D130" s="192"/>
      <c r="E130" s="192"/>
      <c r="F130" s="192"/>
      <c r="G130" s="192"/>
      <c r="H130" s="194"/>
      <c r="I130" s="194"/>
      <c r="J130" s="194"/>
      <c r="K130" s="194"/>
    </row>
    <row r="131" spans="1:11" ht="12.75">
      <c r="A131" s="192"/>
      <c r="B131" s="192"/>
      <c r="C131" s="195"/>
      <c r="D131" s="195"/>
      <c r="E131" s="195"/>
      <c r="F131" s="192"/>
      <c r="G131" s="192"/>
      <c r="H131" s="193"/>
      <c r="I131" s="193"/>
      <c r="J131" s="193"/>
      <c r="K131" s="193"/>
    </row>
    <row r="132" spans="1:11" ht="12.75">
      <c r="A132" s="192"/>
      <c r="B132" s="192"/>
      <c r="C132" s="195"/>
      <c r="D132" s="195"/>
      <c r="E132" s="195"/>
      <c r="F132" s="192"/>
      <c r="G132" s="192"/>
      <c r="H132" s="193"/>
      <c r="I132" s="193"/>
      <c r="J132" s="193"/>
      <c r="K132" s="193"/>
    </row>
    <row r="133" spans="1:11" ht="12.75">
      <c r="A133" s="192"/>
      <c r="B133" s="192"/>
      <c r="C133" s="195"/>
      <c r="D133" s="195"/>
      <c r="E133" s="195"/>
      <c r="F133" s="192"/>
      <c r="G133" s="192"/>
      <c r="H133" s="193"/>
      <c r="I133" s="193"/>
      <c r="J133" s="193"/>
      <c r="K133" s="193"/>
    </row>
    <row r="134" spans="1:11" ht="12.75">
      <c r="A134" s="194"/>
      <c r="B134" s="192"/>
      <c r="C134" s="195"/>
      <c r="D134" s="193"/>
      <c r="E134" s="193"/>
      <c r="F134" s="194"/>
      <c r="G134" s="194"/>
      <c r="H134" s="193"/>
      <c r="I134" s="193"/>
      <c r="J134" s="193"/>
      <c r="K134" s="193"/>
    </row>
    <row r="135" spans="1:11" ht="12.75">
      <c r="A135" s="194"/>
      <c r="B135" s="194"/>
      <c r="C135" s="193"/>
      <c r="D135" s="193"/>
      <c r="E135" s="193"/>
      <c r="F135" s="194"/>
      <c r="G135" s="194"/>
      <c r="H135" s="193"/>
      <c r="I135" s="193"/>
      <c r="J135" s="193"/>
      <c r="K135" s="193"/>
    </row>
    <row r="136" spans="1:11" ht="12.75">
      <c r="A136" s="194"/>
      <c r="B136" s="208"/>
      <c r="C136" s="199"/>
      <c r="D136" s="199"/>
      <c r="E136" s="199"/>
      <c r="F136" s="194"/>
      <c r="G136" s="194"/>
      <c r="H136" s="199"/>
      <c r="I136" s="199"/>
      <c r="J136" s="199"/>
      <c r="K136" s="199"/>
    </row>
    <row r="137" spans="1:11" ht="12.75">
      <c r="A137" s="194"/>
      <c r="B137" s="208"/>
      <c r="C137" s="194"/>
      <c r="D137" s="194"/>
      <c r="E137" s="194"/>
      <c r="F137" s="194"/>
      <c r="G137" s="194"/>
      <c r="H137" s="208"/>
      <c r="I137" s="208"/>
      <c r="J137" s="208"/>
      <c r="K137" s="208"/>
    </row>
    <row r="138" spans="1:11" ht="12.7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</row>
    <row r="139" spans="1:11" ht="25.5" customHeight="1">
      <c r="A139" s="194"/>
      <c r="B139" s="194"/>
      <c r="C139" s="194"/>
      <c r="D139" s="209"/>
      <c r="E139" s="194"/>
      <c r="F139" s="194"/>
      <c r="G139" s="384"/>
      <c r="H139" s="384"/>
      <c r="I139" s="194"/>
      <c r="J139" s="194"/>
      <c r="K139" s="194"/>
    </row>
    <row r="140" spans="1:11" ht="12.75">
      <c r="A140" s="194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</row>
    <row r="141" spans="1:11" ht="12.75">
      <c r="A141" s="194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</row>
    <row r="142" spans="1:11" ht="12.75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</row>
    <row r="143" spans="1:11" ht="12.75">
      <c r="A143" s="194"/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</row>
    <row r="144" spans="1:11" ht="12.75">
      <c r="A144" s="194"/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</row>
    <row r="145" spans="1:11" ht="12.75">
      <c r="A145" s="194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</row>
    <row r="146" spans="1:11" ht="12.75">
      <c r="A146" s="194"/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</row>
    <row r="147" ht="12.75">
      <c r="A147" s="194"/>
    </row>
    <row r="148" ht="12.75">
      <c r="A148" s="194"/>
    </row>
    <row r="149" ht="12.75">
      <c r="A149" s="194"/>
    </row>
    <row r="150" ht="12.75">
      <c r="A150" s="194"/>
    </row>
    <row r="151" ht="12.75">
      <c r="A151" s="194"/>
    </row>
    <row r="152" ht="12.75">
      <c r="A152" s="194"/>
    </row>
    <row r="153" ht="12.75">
      <c r="A153" s="194"/>
    </row>
    <row r="154" ht="12.75">
      <c r="A154" s="194"/>
    </row>
    <row r="155" ht="12.75">
      <c r="A155" s="194"/>
    </row>
    <row r="156" ht="12.75">
      <c r="A156" s="194"/>
    </row>
    <row r="157" ht="12.75">
      <c r="A157" s="194"/>
    </row>
    <row r="158" ht="12.75">
      <c r="A158" s="194"/>
    </row>
    <row r="159" ht="12.75">
      <c r="A159" s="194"/>
    </row>
    <row r="160" ht="12.75">
      <c r="A160" s="194"/>
    </row>
    <row r="161" ht="12.75">
      <c r="A161" s="194"/>
    </row>
    <row r="162" ht="12.75">
      <c r="A162" s="194"/>
    </row>
    <row r="163" ht="12.75">
      <c r="A163" s="194"/>
    </row>
    <row r="164" ht="12.75">
      <c r="A164" s="194"/>
    </row>
    <row r="165" ht="12.75">
      <c r="A165" s="194"/>
    </row>
    <row r="166" ht="12.75">
      <c r="A166" s="194"/>
    </row>
    <row r="167" ht="12.75">
      <c r="A167" s="194"/>
    </row>
    <row r="168" ht="12.75">
      <c r="A168" s="194"/>
    </row>
    <row r="169" ht="12.75">
      <c r="A169" s="194"/>
    </row>
    <row r="170" ht="12.75">
      <c r="A170" s="194"/>
    </row>
    <row r="171" ht="12.75">
      <c r="A171" s="194"/>
    </row>
    <row r="172" ht="12.75">
      <c r="A172" s="194"/>
    </row>
  </sheetData>
  <sheetProtection/>
  <mergeCells count="8">
    <mergeCell ref="B4:C4"/>
    <mergeCell ref="G139:H139"/>
    <mergeCell ref="A1:K1"/>
    <mergeCell ref="B3:C3"/>
    <mergeCell ref="D3:E3"/>
    <mergeCell ref="F3:G3"/>
    <mergeCell ref="H3:I3"/>
    <mergeCell ref="J3:M3"/>
  </mergeCells>
  <printOptions/>
  <pageMargins left="0.51" right="0.1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10.28125" style="0" customWidth="1"/>
  </cols>
  <sheetData>
    <row r="1" spans="1:5" ht="15.75">
      <c r="A1" s="401" t="s">
        <v>158</v>
      </c>
      <c r="B1" s="402"/>
      <c r="C1" s="402"/>
      <c r="D1" s="403"/>
      <c r="E1" s="403"/>
    </row>
    <row r="2" spans="1:5" ht="16.5" thickBot="1">
      <c r="A2" s="404" t="s">
        <v>169</v>
      </c>
      <c r="B2" s="405"/>
      <c r="C2" s="405"/>
      <c r="D2" s="406"/>
      <c r="E2" s="406"/>
    </row>
    <row r="3" spans="1:5" ht="15.75">
      <c r="A3" s="398" t="s">
        <v>159</v>
      </c>
      <c r="B3" s="236" t="s">
        <v>166</v>
      </c>
      <c r="C3" s="407" t="s">
        <v>167</v>
      </c>
      <c r="D3" s="408"/>
      <c r="E3" s="409"/>
    </row>
    <row r="4" spans="1:5" ht="15.75">
      <c r="A4" s="399"/>
      <c r="B4" s="410" t="s">
        <v>160</v>
      </c>
      <c r="C4" s="411"/>
      <c r="D4" s="412"/>
      <c r="E4" s="413"/>
    </row>
    <row r="5" spans="1:5" ht="60.75" thickBot="1">
      <c r="A5" s="400"/>
      <c r="B5" s="253" t="s">
        <v>210</v>
      </c>
      <c r="C5" s="254" t="s">
        <v>211</v>
      </c>
      <c r="D5" s="255" t="s">
        <v>168</v>
      </c>
      <c r="E5" s="256" t="s">
        <v>212</v>
      </c>
    </row>
    <row r="6" spans="1:5" ht="15.75">
      <c r="A6" s="228">
        <v>0.041666666666666664</v>
      </c>
      <c r="B6" s="232">
        <v>1.956</v>
      </c>
      <c r="C6" s="232">
        <v>0</v>
      </c>
      <c r="D6" s="232">
        <v>0.726</v>
      </c>
      <c r="E6" s="269">
        <v>0.6</v>
      </c>
    </row>
    <row r="7" spans="1:5" ht="15.75">
      <c r="A7" s="229">
        <v>0.0833333333333333</v>
      </c>
      <c r="B7" s="233">
        <v>1.859</v>
      </c>
      <c r="C7" s="267">
        <v>0</v>
      </c>
      <c r="D7" s="234">
        <v>0.732</v>
      </c>
      <c r="E7" s="270">
        <v>0.48</v>
      </c>
    </row>
    <row r="8" spans="1:5" ht="15.75">
      <c r="A8" s="229">
        <v>0.125</v>
      </c>
      <c r="B8" s="234">
        <v>1.465</v>
      </c>
      <c r="C8" s="267">
        <v>0</v>
      </c>
      <c r="D8" s="234">
        <v>0.706</v>
      </c>
      <c r="E8" s="270">
        <v>0.48</v>
      </c>
    </row>
    <row r="9" spans="1:5" ht="15.75">
      <c r="A9" s="229">
        <v>0.166666666666667</v>
      </c>
      <c r="B9" s="231">
        <v>1.62</v>
      </c>
      <c r="C9" s="267">
        <v>0</v>
      </c>
      <c r="D9" s="234">
        <v>0.706</v>
      </c>
      <c r="E9" s="270">
        <v>0.24</v>
      </c>
    </row>
    <row r="10" spans="1:5" ht="15.75">
      <c r="A10" s="229">
        <v>0.208333333333333</v>
      </c>
      <c r="B10" s="234">
        <v>1.807</v>
      </c>
      <c r="C10" s="267">
        <v>0</v>
      </c>
      <c r="D10" s="234">
        <v>0.704</v>
      </c>
      <c r="E10" s="270">
        <v>0.48</v>
      </c>
    </row>
    <row r="11" spans="1:5" ht="15.75">
      <c r="A11" s="229">
        <v>0.25</v>
      </c>
      <c r="B11" s="234">
        <v>1.908</v>
      </c>
      <c r="C11" s="267">
        <v>0</v>
      </c>
      <c r="D11" s="234">
        <v>0.705</v>
      </c>
      <c r="E11" s="270">
        <v>0.6</v>
      </c>
    </row>
    <row r="12" spans="1:5" ht="15.75">
      <c r="A12" s="229">
        <v>0.291666666666667</v>
      </c>
      <c r="B12" s="234">
        <v>0.612</v>
      </c>
      <c r="C12" s="267">
        <v>0</v>
      </c>
      <c r="D12" s="234">
        <v>0.703</v>
      </c>
      <c r="E12" s="270">
        <v>0.36</v>
      </c>
    </row>
    <row r="13" spans="1:5" ht="15.75">
      <c r="A13" s="229">
        <v>0.333333333333333</v>
      </c>
      <c r="B13" s="234">
        <v>0.73</v>
      </c>
      <c r="C13" s="267">
        <v>0</v>
      </c>
      <c r="D13" s="234">
        <v>0.706</v>
      </c>
      <c r="E13" s="270">
        <v>0.36</v>
      </c>
    </row>
    <row r="14" spans="1:6" ht="15.75">
      <c r="A14" s="229">
        <v>0.375</v>
      </c>
      <c r="B14" s="234">
        <v>1.3</v>
      </c>
      <c r="C14" s="267">
        <v>0</v>
      </c>
      <c r="D14" s="234">
        <v>0.703</v>
      </c>
      <c r="E14" s="270">
        <v>0.6</v>
      </c>
      <c r="F14" s="268"/>
    </row>
    <row r="15" spans="1:5" ht="15.75">
      <c r="A15" s="229">
        <v>0.416666666666666</v>
      </c>
      <c r="B15" s="234">
        <v>1.97</v>
      </c>
      <c r="C15" s="267">
        <v>0</v>
      </c>
      <c r="D15" s="234">
        <v>0.706</v>
      </c>
      <c r="E15" s="270">
        <v>0.6</v>
      </c>
    </row>
    <row r="16" spans="1:5" ht="15.75">
      <c r="A16" s="229">
        <v>0.458333333333333</v>
      </c>
      <c r="B16" s="234">
        <v>1.919</v>
      </c>
      <c r="C16" s="267">
        <v>0</v>
      </c>
      <c r="D16" s="234">
        <v>0.705</v>
      </c>
      <c r="E16" s="270">
        <v>0.48</v>
      </c>
    </row>
    <row r="17" spans="1:5" ht="15.75">
      <c r="A17" s="229">
        <v>0.5</v>
      </c>
      <c r="B17" s="234">
        <v>1.346</v>
      </c>
      <c r="C17" s="267">
        <v>0</v>
      </c>
      <c r="D17" s="234">
        <v>0.708</v>
      </c>
      <c r="E17" s="270">
        <v>0.48</v>
      </c>
    </row>
    <row r="18" spans="1:5" ht="15.75">
      <c r="A18" s="229">
        <v>0.541666666666667</v>
      </c>
      <c r="B18" s="234">
        <v>2.1</v>
      </c>
      <c r="C18" s="267">
        <v>0</v>
      </c>
      <c r="D18" s="234">
        <v>0.719</v>
      </c>
      <c r="E18" s="270">
        <v>0.48</v>
      </c>
    </row>
    <row r="19" spans="1:5" ht="15.75">
      <c r="A19" s="229">
        <v>0.583333333333333</v>
      </c>
      <c r="B19" s="234">
        <v>1.337</v>
      </c>
      <c r="C19" s="267">
        <v>0</v>
      </c>
      <c r="D19" s="234">
        <v>0.701</v>
      </c>
      <c r="E19" s="270">
        <v>0.6</v>
      </c>
    </row>
    <row r="20" spans="1:5" ht="15.75">
      <c r="A20" s="229">
        <v>0.625</v>
      </c>
      <c r="B20" s="234">
        <v>1.96</v>
      </c>
      <c r="C20" s="267">
        <v>0</v>
      </c>
      <c r="D20" s="234">
        <v>0.692</v>
      </c>
      <c r="E20" s="270">
        <v>0.84</v>
      </c>
    </row>
    <row r="21" spans="1:5" ht="15.75">
      <c r="A21" s="229">
        <v>0.666666666666667</v>
      </c>
      <c r="B21" s="234">
        <v>2.081</v>
      </c>
      <c r="C21" s="267">
        <v>0</v>
      </c>
      <c r="D21" s="234">
        <v>0.69</v>
      </c>
      <c r="E21" s="270">
        <v>0.84</v>
      </c>
    </row>
    <row r="22" spans="1:5" ht="15.75">
      <c r="A22" s="229">
        <v>0.708333333333333</v>
      </c>
      <c r="B22" s="234">
        <v>1.75</v>
      </c>
      <c r="C22" s="267">
        <v>0</v>
      </c>
      <c r="D22" s="234">
        <v>0.666</v>
      </c>
      <c r="E22" s="270">
        <v>0.72</v>
      </c>
    </row>
    <row r="23" spans="1:5" ht="15.75">
      <c r="A23" s="229">
        <v>0.75</v>
      </c>
      <c r="B23" s="234">
        <v>2.064</v>
      </c>
      <c r="C23" s="267">
        <v>0</v>
      </c>
      <c r="D23" s="234">
        <v>0.657</v>
      </c>
      <c r="E23" s="270">
        <v>0.48</v>
      </c>
    </row>
    <row r="24" spans="1:5" ht="15.75">
      <c r="A24" s="229">
        <v>0.791666666666667</v>
      </c>
      <c r="B24" s="234">
        <v>2.016</v>
      </c>
      <c r="C24" s="267">
        <v>0</v>
      </c>
      <c r="D24" s="234">
        <v>0.631</v>
      </c>
      <c r="E24" s="270">
        <v>0.36</v>
      </c>
    </row>
    <row r="25" spans="1:5" ht="15.75">
      <c r="A25" s="229">
        <v>0.833333333333333</v>
      </c>
      <c r="B25" s="234">
        <v>2.016</v>
      </c>
      <c r="C25" s="267">
        <v>0</v>
      </c>
      <c r="D25" s="234">
        <v>0.657</v>
      </c>
      <c r="E25" s="270">
        <v>0.48</v>
      </c>
    </row>
    <row r="26" spans="1:5" ht="15.75">
      <c r="A26" s="229">
        <v>0.875</v>
      </c>
      <c r="B26" s="234">
        <v>1.344</v>
      </c>
      <c r="C26" s="267">
        <v>0</v>
      </c>
      <c r="D26" s="234">
        <v>0.667</v>
      </c>
      <c r="E26" s="270">
        <v>0.36</v>
      </c>
    </row>
    <row r="27" spans="1:5" ht="15.75">
      <c r="A27" s="229">
        <v>0.916666666666667</v>
      </c>
      <c r="B27" s="234">
        <v>1.877</v>
      </c>
      <c r="C27" s="267">
        <v>0</v>
      </c>
      <c r="D27" s="234">
        <v>0.66</v>
      </c>
      <c r="E27" s="270">
        <v>0.36</v>
      </c>
    </row>
    <row r="28" spans="1:5" ht="15.75">
      <c r="A28" s="229">
        <v>0.958333333333333</v>
      </c>
      <c r="B28" s="234">
        <v>1.708</v>
      </c>
      <c r="C28" s="267">
        <v>0</v>
      </c>
      <c r="D28" s="234">
        <v>0.653</v>
      </c>
      <c r="E28" s="270">
        <v>0.36</v>
      </c>
    </row>
    <row r="29" spans="1:5" ht="16.5" thickBot="1">
      <c r="A29" s="230">
        <v>1</v>
      </c>
      <c r="B29" s="235">
        <v>1.932</v>
      </c>
      <c r="C29" s="266">
        <v>0</v>
      </c>
      <c r="D29" s="235">
        <v>0.659</v>
      </c>
      <c r="E29" s="271">
        <v>0.36</v>
      </c>
    </row>
    <row r="30" spans="2:5" ht="13.5" thickBot="1">
      <c r="B30" s="272"/>
      <c r="C30" s="272"/>
      <c r="D30" s="272"/>
      <c r="E30" s="272"/>
    </row>
    <row r="31" spans="1:5" ht="13.5" thickBot="1">
      <c r="A31" s="395" t="s">
        <v>161</v>
      </c>
      <c r="B31" s="396"/>
      <c r="C31" s="396"/>
      <c r="D31" s="396"/>
      <c r="E31" s="397"/>
    </row>
    <row r="32" spans="1:5" ht="12.75">
      <c r="A32" s="437"/>
      <c r="B32" s="438"/>
      <c r="C32" s="438"/>
      <c r="D32" s="438"/>
      <c r="E32" s="438"/>
    </row>
    <row r="33" spans="1:5" ht="12.75">
      <c r="A33" s="437"/>
      <c r="B33" s="438"/>
      <c r="C33" s="438"/>
      <c r="D33" s="438"/>
      <c r="E33" s="438"/>
    </row>
    <row r="34" spans="1:5" ht="12.75">
      <c r="A34" s="437"/>
      <c r="B34" s="438"/>
      <c r="C34" s="438"/>
      <c r="D34" s="438"/>
      <c r="E34" s="438"/>
    </row>
    <row r="35" spans="1:5" ht="12.75">
      <c r="A35" s="437"/>
      <c r="B35" s="438"/>
      <c r="C35" s="438"/>
      <c r="D35" s="438"/>
      <c r="E35" s="438"/>
    </row>
    <row r="36" spans="1:5" ht="12.75">
      <c r="A36" s="437"/>
      <c r="B36" s="438"/>
      <c r="C36" s="438"/>
      <c r="D36" s="438"/>
      <c r="E36" s="438"/>
    </row>
    <row r="37" spans="1:5" ht="12.75">
      <c r="A37" s="437"/>
      <c r="B37" s="438"/>
      <c r="C37" s="438"/>
      <c r="D37" s="438"/>
      <c r="E37" s="438"/>
    </row>
    <row r="38" spans="1:5" ht="12.75">
      <c r="A38" s="437"/>
      <c r="B38" s="438"/>
      <c r="C38" s="438"/>
      <c r="D38" s="438"/>
      <c r="E38" s="438"/>
    </row>
    <row r="39" spans="1:5" ht="12.75">
      <c r="A39" s="437"/>
      <c r="B39" s="438"/>
      <c r="C39" s="438"/>
      <c r="D39" s="438"/>
      <c r="E39" s="438"/>
    </row>
    <row r="42" ht="12.75">
      <c r="A42" t="s">
        <v>213</v>
      </c>
    </row>
  </sheetData>
  <sheetProtection/>
  <mergeCells count="6">
    <mergeCell ref="A31:E31"/>
    <mergeCell ref="A3:A5"/>
    <mergeCell ref="A1:E1"/>
    <mergeCell ref="A2:E2"/>
    <mergeCell ref="C3:E3"/>
    <mergeCell ref="B4:E4"/>
  </mergeCells>
  <printOptions/>
  <pageMargins left="0.7" right="0.3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1">
      <selection activeCell="A10" sqref="A10:A12"/>
    </sheetView>
  </sheetViews>
  <sheetFormatPr defaultColWidth="9.140625" defaultRowHeight="12.75"/>
  <cols>
    <col min="1" max="1" width="24.140625" style="184" customWidth="1"/>
    <col min="2" max="2" width="15.28125" style="156" customWidth="1"/>
    <col min="3" max="3" width="8.57421875" style="156" customWidth="1"/>
    <col min="4" max="5" width="6.8515625" style="156" customWidth="1"/>
    <col min="6" max="6" width="8.28125" style="156" customWidth="1"/>
    <col min="7" max="7" width="8.421875" style="156" customWidth="1"/>
    <col min="8" max="16384" width="9.140625" style="156" customWidth="1"/>
  </cols>
  <sheetData>
    <row r="1" spans="1:11" ht="15">
      <c r="A1" s="385" t="s">
        <v>162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6.5" thickBot="1">
      <c r="A2" s="157"/>
      <c r="B2" s="158"/>
      <c r="C2" s="159"/>
      <c r="D2" s="159"/>
      <c r="E2" s="159"/>
      <c r="F2" s="159"/>
      <c r="G2" s="159"/>
      <c r="H2" s="160"/>
      <c r="K2" s="237" t="s">
        <v>163</v>
      </c>
    </row>
    <row r="3" spans="1:13" ht="12.75">
      <c r="A3" s="161" t="s">
        <v>123</v>
      </c>
      <c r="B3" s="387" t="s">
        <v>123</v>
      </c>
      <c r="C3" s="388"/>
      <c r="D3" s="389" t="s">
        <v>124</v>
      </c>
      <c r="E3" s="390"/>
      <c r="F3" s="391" t="s">
        <v>125</v>
      </c>
      <c r="G3" s="390"/>
      <c r="H3" s="391" t="s">
        <v>126</v>
      </c>
      <c r="I3" s="390"/>
      <c r="J3" s="392" t="s">
        <v>127</v>
      </c>
      <c r="K3" s="393"/>
      <c r="L3" s="393"/>
      <c r="M3" s="394"/>
    </row>
    <row r="4" spans="1:13" ht="13.5" thickBot="1">
      <c r="A4" s="162" t="s">
        <v>128</v>
      </c>
      <c r="B4" s="382" t="s">
        <v>129</v>
      </c>
      <c r="C4" s="383"/>
      <c r="D4" s="163" t="s">
        <v>130</v>
      </c>
      <c r="E4" s="164" t="s">
        <v>131</v>
      </c>
      <c r="F4" s="164" t="s">
        <v>130</v>
      </c>
      <c r="G4" s="164" t="s">
        <v>131</v>
      </c>
      <c r="H4" s="164" t="s">
        <v>130</v>
      </c>
      <c r="I4" s="164" t="s">
        <v>131</v>
      </c>
      <c r="J4" s="165" t="s">
        <v>132</v>
      </c>
      <c r="K4" s="165" t="s">
        <v>133</v>
      </c>
      <c r="L4" s="165" t="s">
        <v>164</v>
      </c>
      <c r="M4" s="166" t="s">
        <v>165</v>
      </c>
    </row>
    <row r="5" spans="1:13" ht="14.25" customHeight="1">
      <c r="A5" s="167" t="s">
        <v>152</v>
      </c>
      <c r="B5" s="214" t="s">
        <v>135</v>
      </c>
      <c r="C5" s="168"/>
      <c r="D5" s="169"/>
      <c r="E5" s="169"/>
      <c r="F5" s="169"/>
      <c r="G5" s="169"/>
      <c r="H5" s="169"/>
      <c r="I5" s="170"/>
      <c r="J5" s="171"/>
      <c r="K5" s="171"/>
      <c r="L5" s="171"/>
      <c r="M5" s="172"/>
    </row>
    <row r="6" spans="1:13" ht="15.75" customHeight="1">
      <c r="A6" s="210" t="s">
        <v>153</v>
      </c>
      <c r="B6" s="224" t="s">
        <v>154</v>
      </c>
      <c r="C6" s="175" t="s">
        <v>88</v>
      </c>
      <c r="D6" s="176"/>
      <c r="E6" s="176"/>
      <c r="F6" s="177">
        <v>49.1</v>
      </c>
      <c r="G6" s="177">
        <v>30</v>
      </c>
      <c r="H6" s="176"/>
      <c r="I6" s="178"/>
      <c r="J6" s="177">
        <v>2.9</v>
      </c>
      <c r="K6" s="177">
        <v>2.85</v>
      </c>
      <c r="L6" s="177">
        <v>2.8</v>
      </c>
      <c r="M6" s="179">
        <v>2.8</v>
      </c>
    </row>
    <row r="7" spans="1:13" ht="15" customHeight="1">
      <c r="A7" s="210" t="s">
        <v>155</v>
      </c>
      <c r="B7" s="224" t="s">
        <v>156</v>
      </c>
      <c r="C7" s="175" t="s">
        <v>25</v>
      </c>
      <c r="D7" s="176"/>
      <c r="E7" s="176"/>
      <c r="F7" s="177">
        <v>49.1</v>
      </c>
      <c r="G7" s="177">
        <v>30</v>
      </c>
      <c r="H7" s="176"/>
      <c r="I7" s="178"/>
      <c r="J7" s="177">
        <v>0</v>
      </c>
      <c r="K7" s="177">
        <v>0</v>
      </c>
      <c r="L7" s="177">
        <v>0</v>
      </c>
      <c r="M7" s="179">
        <v>0</v>
      </c>
    </row>
    <row r="8" spans="1:13" ht="15" customHeight="1">
      <c r="A8" s="215" t="s">
        <v>150</v>
      </c>
      <c r="B8" s="225" t="s">
        <v>157</v>
      </c>
      <c r="C8" s="175" t="s">
        <v>27</v>
      </c>
      <c r="D8" s="176"/>
      <c r="E8" s="176"/>
      <c r="F8" s="177">
        <v>49.1</v>
      </c>
      <c r="G8" s="177">
        <v>30</v>
      </c>
      <c r="H8" s="176"/>
      <c r="I8" s="178"/>
      <c r="J8" s="177">
        <v>0</v>
      </c>
      <c r="K8" s="177">
        <v>0</v>
      </c>
      <c r="L8" s="177">
        <v>0</v>
      </c>
      <c r="M8" s="179">
        <v>0</v>
      </c>
    </row>
    <row r="9" spans="1:13" ht="13.5" thickBot="1">
      <c r="A9" s="226" t="s">
        <v>151</v>
      </c>
      <c r="B9" s="227" t="s">
        <v>100</v>
      </c>
      <c r="C9" s="216"/>
      <c r="D9" s="217"/>
      <c r="E9" s="217"/>
      <c r="F9" s="219">
        <v>49.1</v>
      </c>
      <c r="G9" s="219">
        <v>30</v>
      </c>
      <c r="H9" s="217"/>
      <c r="I9" s="218"/>
      <c r="J9" s="219">
        <f>SUM(J6:J8)</f>
        <v>2.9</v>
      </c>
      <c r="K9" s="219">
        <f>SUM(K6:K8)</f>
        <v>2.85</v>
      </c>
      <c r="L9" s="219">
        <f>SUM(L6:L8)</f>
        <v>2.8</v>
      </c>
      <c r="M9" s="220">
        <f>SUM(M6:M8)</f>
        <v>2.8</v>
      </c>
    </row>
    <row r="10" spans="1:13" ht="12.75">
      <c r="A10" s="205"/>
      <c r="B10" s="197"/>
      <c r="C10" s="221"/>
      <c r="D10" s="194"/>
      <c r="E10" s="194"/>
      <c r="F10" s="199"/>
      <c r="G10" s="199"/>
      <c r="H10" s="194"/>
      <c r="I10" s="194"/>
      <c r="J10" s="199"/>
      <c r="K10" s="199"/>
      <c r="L10" s="199"/>
      <c r="M10" s="199"/>
    </row>
    <row r="11" spans="1:13" ht="12.75">
      <c r="A11" s="205"/>
      <c r="B11" s="197"/>
      <c r="C11" s="221"/>
      <c r="D11" s="194"/>
      <c r="E11" s="194"/>
      <c r="F11" s="199"/>
      <c r="G11" s="199"/>
      <c r="H11" s="194"/>
      <c r="I11" s="194"/>
      <c r="J11" s="199"/>
      <c r="K11" s="199"/>
      <c r="L11" s="199"/>
      <c r="M11" s="199"/>
    </row>
    <row r="12" spans="1:13" ht="12.75">
      <c r="A12" s="205"/>
      <c r="B12" s="197"/>
      <c r="C12" s="221"/>
      <c r="D12" s="194"/>
      <c r="E12" s="194"/>
      <c r="F12" s="199"/>
      <c r="G12" s="199"/>
      <c r="H12" s="194"/>
      <c r="I12" s="194"/>
      <c r="J12" s="199"/>
      <c r="K12" s="199"/>
      <c r="L12" s="199"/>
      <c r="M12" s="199"/>
    </row>
    <row r="13" spans="1:13" ht="12.75">
      <c r="A13" s="222"/>
      <c r="B13" s="222"/>
      <c r="C13" s="221"/>
      <c r="D13" s="194"/>
      <c r="E13" s="194"/>
      <c r="F13" s="193"/>
      <c r="G13" s="193"/>
      <c r="H13" s="194"/>
      <c r="I13" s="194"/>
      <c r="J13" s="193"/>
      <c r="K13" s="193"/>
      <c r="L13" s="193"/>
      <c r="M13" s="193"/>
    </row>
    <row r="14" spans="1:13" ht="12.75">
      <c r="A14" s="222"/>
      <c r="B14" s="222"/>
      <c r="C14" s="221"/>
      <c r="D14" s="194"/>
      <c r="E14" s="194"/>
      <c r="F14" s="193"/>
      <c r="G14" s="193"/>
      <c r="H14" s="194"/>
      <c r="I14" s="194"/>
      <c r="J14" s="193"/>
      <c r="K14" s="193"/>
      <c r="L14" s="193"/>
      <c r="M14" s="193"/>
    </row>
    <row r="15" spans="1:13" ht="12.75">
      <c r="A15" s="222"/>
      <c r="B15" s="222"/>
      <c r="C15" s="221"/>
      <c r="D15" s="194"/>
      <c r="E15" s="194"/>
      <c r="F15" s="193"/>
      <c r="G15" s="193"/>
      <c r="H15" s="194"/>
      <c r="I15" s="194"/>
      <c r="J15" s="193"/>
      <c r="K15" s="193"/>
      <c r="L15" s="193"/>
      <c r="M15" s="193"/>
    </row>
    <row r="16" spans="1:13" ht="12.75">
      <c r="A16" s="222"/>
      <c r="B16" s="222"/>
      <c r="C16" s="221"/>
      <c r="D16" s="194"/>
      <c r="E16" s="194"/>
      <c r="F16" s="193"/>
      <c r="G16" s="193"/>
      <c r="H16" s="194"/>
      <c r="I16" s="194"/>
      <c r="J16" s="193"/>
      <c r="K16" s="193"/>
      <c r="L16" s="193"/>
      <c r="M16" s="193"/>
    </row>
    <row r="17" spans="1:13" ht="12.75">
      <c r="A17" s="414" t="s">
        <v>213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193"/>
      <c r="M17" s="193"/>
    </row>
    <row r="18" spans="1:13" ht="13.5" customHeight="1">
      <c r="A18" s="222"/>
      <c r="B18" s="222"/>
      <c r="C18" s="221"/>
      <c r="D18" s="194"/>
      <c r="E18" s="194"/>
      <c r="F18" s="193"/>
      <c r="G18" s="193"/>
      <c r="H18" s="194"/>
      <c r="I18" s="194"/>
      <c r="J18" s="193"/>
      <c r="K18" s="193"/>
      <c r="L18" s="193"/>
      <c r="M18" s="193"/>
    </row>
    <row r="19" spans="1:13" ht="12.75">
      <c r="A19" s="222"/>
      <c r="B19" s="222"/>
      <c r="C19" s="221"/>
      <c r="D19" s="194"/>
      <c r="E19" s="194"/>
      <c r="F19" s="193"/>
      <c r="G19" s="193"/>
      <c r="H19" s="194"/>
      <c r="I19" s="194"/>
      <c r="J19" s="193"/>
      <c r="K19" s="193"/>
      <c r="L19" s="193"/>
      <c r="M19" s="193"/>
    </row>
    <row r="20" spans="1:13" ht="12.75">
      <c r="A20" s="222"/>
      <c r="B20" s="222"/>
      <c r="C20" s="221"/>
      <c r="D20" s="194"/>
      <c r="E20" s="194"/>
      <c r="F20" s="193"/>
      <c r="G20" s="193"/>
      <c r="H20" s="194"/>
      <c r="I20" s="194"/>
      <c r="J20" s="193"/>
      <c r="K20" s="193"/>
      <c r="L20" s="193"/>
      <c r="M20" s="193"/>
    </row>
    <row r="21" spans="1:13" ht="12.75">
      <c r="A21" s="222"/>
      <c r="B21" s="223"/>
      <c r="C21" s="223"/>
      <c r="D21" s="194"/>
      <c r="E21" s="194"/>
      <c r="F21" s="199"/>
      <c r="G21" s="199"/>
      <c r="H21" s="194"/>
      <c r="I21" s="194"/>
      <c r="J21" s="199"/>
      <c r="K21" s="199"/>
      <c r="L21" s="199"/>
      <c r="M21" s="199"/>
    </row>
    <row r="22" spans="1:12" ht="12.75">
      <c r="A22" s="191"/>
      <c r="B22" s="191"/>
      <c r="C22" s="192"/>
      <c r="D22" s="192"/>
      <c r="E22" s="192"/>
      <c r="F22" s="192"/>
      <c r="G22" s="192"/>
      <c r="H22" s="193"/>
      <c r="I22" s="193"/>
      <c r="J22" s="193"/>
      <c r="K22" s="193"/>
      <c r="L22" s="194"/>
    </row>
    <row r="23" spans="1:11" ht="12.75">
      <c r="A23" s="192"/>
      <c r="B23" s="192"/>
      <c r="C23" s="195"/>
      <c r="D23" s="195"/>
      <c r="E23" s="195"/>
      <c r="F23" s="192"/>
      <c r="G23" s="192"/>
      <c r="H23" s="193"/>
      <c r="I23" s="193"/>
      <c r="J23" s="193"/>
      <c r="K23" s="193"/>
    </row>
    <row r="24" spans="1:11" ht="12.75">
      <c r="A24" s="192"/>
      <c r="B24" s="192"/>
      <c r="C24" s="195"/>
      <c r="D24" s="195"/>
      <c r="E24" s="195"/>
      <c r="F24" s="195"/>
      <c r="G24" s="195"/>
      <c r="H24" s="193"/>
      <c r="I24" s="193"/>
      <c r="J24" s="193"/>
      <c r="K24" s="193"/>
    </row>
    <row r="25" spans="1:11" ht="12.75">
      <c r="A25" s="196"/>
      <c r="B25" s="197"/>
      <c r="C25" s="198"/>
      <c r="D25" s="198"/>
      <c r="E25" s="198"/>
      <c r="F25" s="198"/>
      <c r="G25" s="198"/>
      <c r="H25" s="199"/>
      <c r="I25" s="199"/>
      <c r="J25" s="199"/>
      <c r="K25" s="199"/>
    </row>
    <row r="26" spans="1:11" ht="12.75">
      <c r="A26" s="200"/>
      <c r="B26" s="191"/>
      <c r="C26" s="196"/>
      <c r="D26" s="196"/>
      <c r="E26" s="196"/>
      <c r="F26" s="196"/>
      <c r="G26" s="201"/>
      <c r="H26" s="194"/>
      <c r="I26" s="194"/>
      <c r="J26" s="194"/>
      <c r="K26" s="194"/>
    </row>
    <row r="27" spans="1:11" ht="12.75">
      <c r="A27" s="202"/>
      <c r="B27" s="203"/>
      <c r="C27" s="201"/>
      <c r="D27" s="201"/>
      <c r="E27" s="201"/>
      <c r="F27" s="196"/>
      <c r="G27" s="201"/>
      <c r="H27" s="193"/>
      <c r="I27" s="193"/>
      <c r="J27" s="193"/>
      <c r="K27" s="193"/>
    </row>
    <row r="28" spans="1:11" ht="12.75">
      <c r="A28" s="202"/>
      <c r="B28" s="203"/>
      <c r="C28" s="201"/>
      <c r="D28" s="201"/>
      <c r="E28" s="201"/>
      <c r="F28" s="196"/>
      <c r="G28" s="201"/>
      <c r="H28" s="193"/>
      <c r="I28" s="193"/>
      <c r="J28" s="193"/>
      <c r="K28" s="193"/>
    </row>
    <row r="29" spans="1:11" ht="12.75">
      <c r="A29" s="202"/>
      <c r="B29" s="203"/>
      <c r="C29" s="201"/>
      <c r="D29" s="201"/>
      <c r="E29" s="201"/>
      <c r="F29" s="196"/>
      <c r="G29" s="201"/>
      <c r="H29" s="193"/>
      <c r="I29" s="193"/>
      <c r="J29" s="193"/>
      <c r="K29" s="193"/>
    </row>
    <row r="30" spans="1:11" ht="12.75">
      <c r="A30" s="202"/>
      <c r="B30" s="203"/>
      <c r="C30" s="201"/>
      <c r="D30" s="201"/>
      <c r="E30" s="201"/>
      <c r="F30" s="196"/>
      <c r="G30" s="201"/>
      <c r="H30" s="193"/>
      <c r="I30" s="193"/>
      <c r="J30" s="193"/>
      <c r="K30" s="193"/>
    </row>
    <row r="31" spans="1:11" ht="12.75">
      <c r="A31" s="202"/>
      <c r="B31" s="203"/>
      <c r="C31" s="201"/>
      <c r="D31" s="201"/>
      <c r="E31" s="201"/>
      <c r="F31" s="196"/>
      <c r="G31" s="201"/>
      <c r="H31" s="193"/>
      <c r="I31" s="193"/>
      <c r="J31" s="193"/>
      <c r="K31" s="193"/>
    </row>
    <row r="32" spans="1:11" ht="12.75">
      <c r="A32" s="202"/>
      <c r="B32" s="197"/>
      <c r="C32" s="198"/>
      <c r="D32" s="198"/>
      <c r="E32" s="198"/>
      <c r="F32" s="196"/>
      <c r="G32" s="201"/>
      <c r="H32" s="199"/>
      <c r="I32" s="199"/>
      <c r="J32" s="199"/>
      <c r="K32" s="199"/>
    </row>
    <row r="33" spans="1:11" ht="12.75">
      <c r="A33" s="200"/>
      <c r="B33" s="191"/>
      <c r="C33" s="196"/>
      <c r="D33" s="196"/>
      <c r="E33" s="196"/>
      <c r="F33" s="196"/>
      <c r="G33" s="201"/>
      <c r="H33" s="194"/>
      <c r="I33" s="194"/>
      <c r="J33" s="194"/>
      <c r="K33" s="194"/>
    </row>
    <row r="34" spans="1:11" ht="12.75">
      <c r="A34" s="202"/>
      <c r="B34" s="203"/>
      <c r="C34" s="201"/>
      <c r="D34" s="201"/>
      <c r="E34" s="201"/>
      <c r="F34" s="196"/>
      <c r="G34" s="201"/>
      <c r="H34" s="193"/>
      <c r="I34" s="193"/>
      <c r="J34" s="193"/>
      <c r="K34" s="193"/>
    </row>
    <row r="35" spans="1:11" ht="12.75">
      <c r="A35" s="196"/>
      <c r="B35" s="203"/>
      <c r="C35" s="201"/>
      <c r="D35" s="201"/>
      <c r="E35" s="201"/>
      <c r="F35" s="196"/>
      <c r="G35" s="201"/>
      <c r="H35" s="193"/>
      <c r="I35" s="193"/>
      <c r="J35" s="193"/>
      <c r="K35" s="193"/>
    </row>
    <row r="36" spans="1:11" ht="12.75">
      <c r="A36" s="196"/>
      <c r="B36" s="197"/>
      <c r="C36" s="201"/>
      <c r="D36" s="198"/>
      <c r="E36" s="198"/>
      <c r="F36" s="196"/>
      <c r="G36" s="201"/>
      <c r="H36" s="199"/>
      <c r="I36" s="199"/>
      <c r="J36" s="199"/>
      <c r="K36" s="199"/>
    </row>
    <row r="37" spans="1:11" ht="12.75">
      <c r="A37" s="204"/>
      <c r="B37" s="191"/>
      <c r="C37" s="196"/>
      <c r="D37" s="196"/>
      <c r="E37" s="196"/>
      <c r="F37" s="196"/>
      <c r="G37" s="201"/>
      <c r="H37" s="194"/>
      <c r="I37" s="194"/>
      <c r="J37" s="194"/>
      <c r="K37" s="194"/>
    </row>
    <row r="38" spans="1:11" ht="12.75">
      <c r="A38" s="194"/>
      <c r="B38" s="203"/>
      <c r="C38" s="201"/>
      <c r="D38" s="201"/>
      <c r="E38" s="201"/>
      <c r="F38" s="196"/>
      <c r="G38" s="201"/>
      <c r="H38" s="193"/>
      <c r="I38" s="193"/>
      <c r="J38" s="193"/>
      <c r="K38" s="193"/>
    </row>
    <row r="39" spans="1:11" ht="12.75">
      <c r="A39" s="194"/>
      <c r="B39" s="203"/>
      <c r="C39" s="201"/>
      <c r="D39" s="201"/>
      <c r="E39" s="201"/>
      <c r="F39" s="196"/>
      <c r="G39" s="201"/>
      <c r="H39" s="193"/>
      <c r="I39" s="193"/>
      <c r="J39" s="193"/>
      <c r="K39" s="193"/>
    </row>
    <row r="40" spans="1:11" ht="12.75">
      <c r="A40" s="202"/>
      <c r="B40" s="203"/>
      <c r="C40" s="201"/>
      <c r="D40" s="201"/>
      <c r="E40" s="201"/>
      <c r="F40" s="196"/>
      <c r="G40" s="201"/>
      <c r="H40" s="193"/>
      <c r="I40" s="193"/>
      <c r="J40" s="193"/>
      <c r="K40" s="193"/>
    </row>
    <row r="41" spans="1:11" ht="12.75">
      <c r="A41" s="192"/>
      <c r="B41" s="203"/>
      <c r="C41" s="201"/>
      <c r="D41" s="201"/>
      <c r="E41" s="201"/>
      <c r="F41" s="196"/>
      <c r="G41" s="201"/>
      <c r="H41" s="193"/>
      <c r="I41" s="193"/>
      <c r="J41" s="193"/>
      <c r="K41" s="193"/>
    </row>
    <row r="42" spans="1:11" ht="12.75">
      <c r="A42" s="192"/>
      <c r="B42" s="203"/>
      <c r="C42" s="201"/>
      <c r="D42" s="201"/>
      <c r="E42" s="201"/>
      <c r="F42" s="196"/>
      <c r="G42" s="201"/>
      <c r="H42" s="193"/>
      <c r="I42" s="193"/>
      <c r="J42" s="193"/>
      <c r="K42" s="193"/>
    </row>
    <row r="43" spans="1:11" ht="12.75">
      <c r="A43" s="202"/>
      <c r="B43" s="203"/>
      <c r="C43" s="201"/>
      <c r="D43" s="201"/>
      <c r="E43" s="201"/>
      <c r="F43" s="196"/>
      <c r="G43" s="201"/>
      <c r="H43" s="193"/>
      <c r="I43" s="193"/>
      <c r="J43" s="193"/>
      <c r="K43" s="193"/>
    </row>
    <row r="44" spans="1:11" ht="12.75">
      <c r="A44" s="202"/>
      <c r="B44" s="197"/>
      <c r="C44" s="201"/>
      <c r="D44" s="198"/>
      <c r="E44" s="198"/>
      <c r="F44" s="196"/>
      <c r="G44" s="201"/>
      <c r="H44" s="199"/>
      <c r="I44" s="199"/>
      <c r="J44" s="199"/>
      <c r="K44" s="199"/>
    </row>
    <row r="45" spans="1:11" ht="12.75">
      <c r="A45" s="204"/>
      <c r="B45" s="191"/>
      <c r="C45" s="196"/>
      <c r="D45" s="196"/>
      <c r="E45" s="196"/>
      <c r="F45" s="196"/>
      <c r="G45" s="201"/>
      <c r="H45" s="194"/>
      <c r="I45" s="194"/>
      <c r="J45" s="194"/>
      <c r="K45" s="194"/>
    </row>
    <row r="46" spans="1:11" ht="12.75">
      <c r="A46" s="194"/>
      <c r="B46" s="203"/>
      <c r="C46" s="201"/>
      <c r="D46" s="201"/>
      <c r="E46" s="201"/>
      <c r="F46" s="196"/>
      <c r="G46" s="201"/>
      <c r="H46" s="193"/>
      <c r="I46" s="193"/>
      <c r="J46" s="193"/>
      <c r="K46" s="193"/>
    </row>
    <row r="47" spans="1:11" ht="12.75">
      <c r="A47" s="194"/>
      <c r="B47" s="203"/>
      <c r="C47" s="201"/>
      <c r="D47" s="201"/>
      <c r="E47" s="201"/>
      <c r="F47" s="196"/>
      <c r="G47" s="201"/>
      <c r="H47" s="193"/>
      <c r="I47" s="193"/>
      <c r="J47" s="193"/>
      <c r="K47" s="193"/>
    </row>
    <row r="48" spans="1:11" ht="12.75">
      <c r="A48" s="192"/>
      <c r="B48" s="203"/>
      <c r="C48" s="201"/>
      <c r="D48" s="201"/>
      <c r="E48" s="201"/>
      <c r="F48" s="196"/>
      <c r="G48" s="201"/>
      <c r="H48" s="193"/>
      <c r="I48" s="193"/>
      <c r="J48" s="193"/>
      <c r="K48" s="193"/>
    </row>
    <row r="49" spans="1:11" ht="12.75">
      <c r="A49" s="205"/>
      <c r="B49" s="197"/>
      <c r="C49" s="201"/>
      <c r="D49" s="198"/>
      <c r="E49" s="198"/>
      <c r="F49" s="196"/>
      <c r="G49" s="201"/>
      <c r="H49" s="199"/>
      <c r="I49" s="199"/>
      <c r="J49" s="199"/>
      <c r="K49" s="199"/>
    </row>
    <row r="50" spans="1:11" ht="12.75">
      <c r="A50" s="200"/>
      <c r="B50" s="191"/>
      <c r="C50" s="196"/>
      <c r="D50" s="196"/>
      <c r="E50" s="196"/>
      <c r="F50" s="196"/>
      <c r="G50" s="196"/>
      <c r="H50" s="194"/>
      <c r="I50" s="194"/>
      <c r="J50" s="194"/>
      <c r="K50" s="194"/>
    </row>
    <row r="51" spans="1:11" ht="12.75">
      <c r="A51" s="202"/>
      <c r="B51" s="196"/>
      <c r="C51" s="201"/>
      <c r="D51" s="201"/>
      <c r="E51" s="201"/>
      <c r="F51" s="201"/>
      <c r="G51" s="201"/>
      <c r="H51" s="193"/>
      <c r="I51" s="193"/>
      <c r="J51" s="193"/>
      <c r="K51" s="193"/>
    </row>
    <row r="52" spans="1:11" ht="12.75">
      <c r="A52" s="192"/>
      <c r="B52" s="203"/>
      <c r="C52" s="201"/>
      <c r="D52" s="201"/>
      <c r="E52" s="201"/>
      <c r="F52" s="201"/>
      <c r="G52" s="201"/>
      <c r="H52" s="193"/>
      <c r="I52" s="193"/>
      <c r="J52" s="193"/>
      <c r="K52" s="193"/>
    </row>
    <row r="53" spans="1:11" ht="12.75">
      <c r="A53" s="192"/>
      <c r="B53" s="197"/>
      <c r="C53" s="198"/>
      <c r="D53" s="198"/>
      <c r="E53" s="198"/>
      <c r="F53" s="198"/>
      <c r="G53" s="198"/>
      <c r="H53" s="199"/>
      <c r="I53" s="199"/>
      <c r="J53" s="199"/>
      <c r="K53" s="199"/>
    </row>
    <row r="54" spans="1:11" ht="12.75">
      <c r="A54" s="192"/>
      <c r="B54" s="197"/>
      <c r="C54" s="198"/>
      <c r="D54" s="198"/>
      <c r="E54" s="198"/>
      <c r="F54" s="198"/>
      <c r="G54" s="198"/>
      <c r="H54" s="199"/>
      <c r="I54" s="199"/>
      <c r="J54" s="199"/>
      <c r="K54" s="199"/>
    </row>
    <row r="55" spans="1:11" ht="12.75">
      <c r="A55" s="192"/>
      <c r="B55" s="197"/>
      <c r="C55" s="198"/>
      <c r="D55" s="198"/>
      <c r="E55" s="198"/>
      <c r="F55" s="198"/>
      <c r="G55" s="198"/>
      <c r="H55" s="199"/>
      <c r="I55" s="199"/>
      <c r="J55" s="199"/>
      <c r="K55" s="199"/>
    </row>
    <row r="56" spans="1:11" ht="12.75">
      <c r="A56" s="192"/>
      <c r="B56" s="197"/>
      <c r="C56" s="198"/>
      <c r="D56" s="198"/>
      <c r="E56" s="198"/>
      <c r="F56" s="198"/>
      <c r="G56" s="198"/>
      <c r="H56" s="199"/>
      <c r="I56" s="199"/>
      <c r="J56" s="199"/>
      <c r="K56" s="199"/>
    </row>
    <row r="57" spans="1:11" ht="12.75">
      <c r="A57" s="192"/>
      <c r="B57" s="197"/>
      <c r="C57" s="198"/>
      <c r="D57" s="198"/>
      <c r="E57" s="198"/>
      <c r="F57" s="198"/>
      <c r="G57" s="198"/>
      <c r="H57" s="199"/>
      <c r="I57" s="199"/>
      <c r="J57" s="199"/>
      <c r="K57" s="199"/>
    </row>
    <row r="58" spans="1:11" ht="12.75">
      <c r="A58" s="192"/>
      <c r="B58" s="197"/>
      <c r="C58" s="198"/>
      <c r="D58" s="198"/>
      <c r="E58" s="198"/>
      <c r="F58" s="198"/>
      <c r="G58" s="198"/>
      <c r="H58" s="199"/>
      <c r="I58" s="199"/>
      <c r="J58" s="199"/>
      <c r="K58" s="199"/>
    </row>
    <row r="59" spans="1:11" ht="12.75">
      <c r="A59" s="191"/>
      <c r="B59" s="191"/>
      <c r="C59" s="192"/>
      <c r="D59" s="192"/>
      <c r="E59" s="192"/>
      <c r="F59" s="192"/>
      <c r="G59" s="192"/>
      <c r="H59" s="194"/>
      <c r="I59" s="194"/>
      <c r="J59" s="194"/>
      <c r="K59" s="194"/>
    </row>
    <row r="60" spans="1:11" ht="12.75">
      <c r="A60" s="192"/>
      <c r="B60" s="192"/>
      <c r="C60" s="192"/>
      <c r="D60" s="195"/>
      <c r="E60" s="195"/>
      <c r="F60" s="195"/>
      <c r="G60" s="195"/>
      <c r="H60" s="193"/>
      <c r="I60" s="193"/>
      <c r="J60" s="193"/>
      <c r="K60" s="193"/>
    </row>
    <row r="61" spans="1:11" ht="12.75">
      <c r="A61" s="192"/>
      <c r="B61" s="192"/>
      <c r="C61" s="192"/>
      <c r="D61" s="195"/>
      <c r="E61" s="195"/>
      <c r="F61" s="195"/>
      <c r="G61" s="195"/>
      <c r="H61" s="193"/>
      <c r="I61" s="193"/>
      <c r="J61" s="193"/>
      <c r="K61" s="193"/>
    </row>
    <row r="62" spans="1:11" ht="12.75">
      <c r="A62" s="192"/>
      <c r="B62" s="192"/>
      <c r="C62" s="192"/>
      <c r="D62" s="195"/>
      <c r="E62" s="195"/>
      <c r="F62" s="195"/>
      <c r="G62" s="195"/>
      <c r="H62" s="193"/>
      <c r="I62" s="193"/>
      <c r="J62" s="193"/>
      <c r="K62" s="193"/>
    </row>
    <row r="63" spans="1:11" ht="12.75">
      <c r="A63" s="192"/>
      <c r="B63" s="192"/>
      <c r="C63" s="192"/>
      <c r="D63" s="195"/>
      <c r="E63" s="195"/>
      <c r="F63" s="195"/>
      <c r="G63" s="195"/>
      <c r="H63" s="193"/>
      <c r="I63" s="193"/>
      <c r="J63" s="193"/>
      <c r="K63" s="193"/>
    </row>
    <row r="64" spans="1:11" ht="12.75">
      <c r="A64" s="192"/>
      <c r="B64" s="192"/>
      <c r="C64" s="192"/>
      <c r="D64" s="195"/>
      <c r="E64" s="195"/>
      <c r="F64" s="195"/>
      <c r="G64" s="195"/>
      <c r="H64" s="193"/>
      <c r="I64" s="193"/>
      <c r="J64" s="193"/>
      <c r="K64" s="193"/>
    </row>
    <row r="65" spans="1:11" ht="12.75">
      <c r="A65" s="192"/>
      <c r="B65" s="191"/>
      <c r="C65" s="192"/>
      <c r="D65" s="206"/>
      <c r="E65" s="206"/>
      <c r="F65" s="206"/>
      <c r="G65" s="206"/>
      <c r="H65" s="199"/>
      <c r="I65" s="199"/>
      <c r="J65" s="199"/>
      <c r="K65" s="199"/>
    </row>
    <row r="66" spans="1:11" ht="12.75">
      <c r="A66" s="191"/>
      <c r="B66" s="191"/>
      <c r="C66" s="192"/>
      <c r="D66" s="192"/>
      <c r="E66" s="192"/>
      <c r="F66" s="192"/>
      <c r="G66" s="192"/>
      <c r="H66" s="194"/>
      <c r="I66" s="194"/>
      <c r="J66" s="194"/>
      <c r="K66" s="194"/>
    </row>
    <row r="67" spans="1:11" ht="12.75">
      <c r="A67" s="194"/>
      <c r="B67" s="192"/>
      <c r="C67" s="192"/>
      <c r="D67" s="195"/>
      <c r="E67" s="195"/>
      <c r="F67" s="192"/>
      <c r="G67" s="192"/>
      <c r="H67" s="193"/>
      <c r="I67" s="193"/>
      <c r="J67" s="193"/>
      <c r="K67" s="193"/>
    </row>
    <row r="68" spans="1:11" ht="12.75">
      <c r="A68" s="194"/>
      <c r="B68" s="192"/>
      <c r="C68" s="192"/>
      <c r="D68" s="195"/>
      <c r="E68" s="195"/>
      <c r="F68" s="192"/>
      <c r="G68" s="192"/>
      <c r="H68" s="193"/>
      <c r="I68" s="193"/>
      <c r="J68" s="193"/>
      <c r="K68" s="193"/>
    </row>
    <row r="69" spans="1:11" ht="16.5" customHeight="1">
      <c r="A69" s="194"/>
      <c r="B69" s="192"/>
      <c r="C69" s="192"/>
      <c r="D69" s="195"/>
      <c r="E69" s="195"/>
      <c r="F69" s="192"/>
      <c r="G69" s="192"/>
      <c r="H69" s="193"/>
      <c r="I69" s="193"/>
      <c r="J69" s="193"/>
      <c r="K69" s="193"/>
    </row>
    <row r="70" spans="1:11" ht="12.75">
      <c r="A70" s="192"/>
      <c r="B70" s="192"/>
      <c r="C70" s="192"/>
      <c r="D70" s="195"/>
      <c r="E70" s="195"/>
      <c r="F70" s="192"/>
      <c r="G70" s="192"/>
      <c r="H70" s="193"/>
      <c r="I70" s="193"/>
      <c r="J70" s="193"/>
      <c r="K70" s="193"/>
    </row>
    <row r="71" spans="1:11" ht="12.75">
      <c r="A71" s="205"/>
      <c r="B71" s="192"/>
      <c r="C71" s="192"/>
      <c r="D71" s="195"/>
      <c r="E71" s="195"/>
      <c r="F71" s="192"/>
      <c r="G71" s="192"/>
      <c r="H71" s="193"/>
      <c r="I71" s="193"/>
      <c r="J71" s="193"/>
      <c r="K71" s="193"/>
    </row>
    <row r="72" spans="1:11" ht="12.75">
      <c r="A72" s="192"/>
      <c r="B72" s="192"/>
      <c r="C72" s="192"/>
      <c r="D72" s="195"/>
      <c r="E72" s="195"/>
      <c r="F72" s="192"/>
      <c r="G72" s="192"/>
      <c r="H72" s="193"/>
      <c r="I72" s="193"/>
      <c r="J72" s="193"/>
      <c r="K72" s="193"/>
    </row>
    <row r="73" spans="1:11" ht="12.75">
      <c r="A73" s="192"/>
      <c r="B73" s="192"/>
      <c r="C73" s="192"/>
      <c r="D73" s="195"/>
      <c r="E73" s="195"/>
      <c r="F73" s="192"/>
      <c r="G73" s="192"/>
      <c r="H73" s="193"/>
      <c r="I73" s="193"/>
      <c r="J73" s="193"/>
      <c r="K73" s="193"/>
    </row>
    <row r="74" spans="1:11" ht="12.75">
      <c r="A74" s="192"/>
      <c r="B74" s="192"/>
      <c r="C74" s="192"/>
      <c r="D74" s="195"/>
      <c r="E74" s="195"/>
      <c r="F74" s="192"/>
      <c r="G74" s="192"/>
      <c r="H74" s="193"/>
      <c r="I74" s="193"/>
      <c r="J74" s="193"/>
      <c r="K74" s="193"/>
    </row>
    <row r="75" spans="1:11" ht="12.75">
      <c r="A75" s="192"/>
      <c r="B75" s="192"/>
      <c r="C75" s="192"/>
      <c r="D75" s="195"/>
      <c r="E75" s="195"/>
      <c r="F75" s="192"/>
      <c r="G75" s="192"/>
      <c r="H75" s="193"/>
      <c r="I75" s="193"/>
      <c r="J75" s="193"/>
      <c r="K75" s="193"/>
    </row>
    <row r="76" spans="1:11" ht="12.75">
      <c r="A76" s="192"/>
      <c r="B76" s="192"/>
      <c r="C76" s="192"/>
      <c r="D76" s="195"/>
      <c r="E76" s="195"/>
      <c r="F76" s="192"/>
      <c r="G76" s="192"/>
      <c r="H76" s="193"/>
      <c r="I76" s="193"/>
      <c r="J76" s="193"/>
      <c r="K76" s="193"/>
    </row>
    <row r="77" spans="1:11" ht="12.75">
      <c r="A77" s="192"/>
      <c r="B77" s="192"/>
      <c r="C77" s="192"/>
      <c r="D77" s="195"/>
      <c r="E77" s="195"/>
      <c r="F77" s="192"/>
      <c r="G77" s="192"/>
      <c r="H77" s="193"/>
      <c r="I77" s="193"/>
      <c r="J77" s="193"/>
      <c r="K77" s="193"/>
    </row>
    <row r="78" spans="1:11" ht="12.75">
      <c r="A78" s="192"/>
      <c r="B78" s="192"/>
      <c r="C78" s="192"/>
      <c r="D78" s="195"/>
      <c r="E78" s="195"/>
      <c r="F78" s="192"/>
      <c r="G78" s="192"/>
      <c r="H78" s="193"/>
      <c r="I78" s="193"/>
      <c r="J78" s="193"/>
      <c r="K78" s="193"/>
    </row>
    <row r="79" spans="1:11" ht="12.75">
      <c r="A79" s="192"/>
      <c r="B79" s="192"/>
      <c r="C79" s="192"/>
      <c r="D79" s="195"/>
      <c r="E79" s="195"/>
      <c r="F79" s="192"/>
      <c r="G79" s="192"/>
      <c r="H79" s="193"/>
      <c r="I79" s="193"/>
      <c r="J79" s="193"/>
      <c r="K79" s="193"/>
    </row>
    <row r="80" spans="1:11" ht="12.75">
      <c r="A80" s="192"/>
      <c r="B80" s="191"/>
      <c r="C80" s="192"/>
      <c r="D80" s="206"/>
      <c r="E80" s="206"/>
      <c r="F80" s="192"/>
      <c r="G80" s="192"/>
      <c r="H80" s="199"/>
      <c r="I80" s="199"/>
      <c r="J80" s="199"/>
      <c r="K80" s="199"/>
    </row>
    <row r="81" spans="1:11" ht="12.75">
      <c r="A81" s="191"/>
      <c r="B81" s="191"/>
      <c r="C81" s="192"/>
      <c r="D81" s="192"/>
      <c r="E81" s="192"/>
      <c r="F81" s="192"/>
      <c r="G81" s="192"/>
      <c r="H81" s="194"/>
      <c r="I81" s="194"/>
      <c r="J81" s="194"/>
      <c r="K81" s="194"/>
    </row>
    <row r="82" spans="1:11" ht="12.75">
      <c r="A82" s="192"/>
      <c r="B82" s="192"/>
      <c r="C82" s="192"/>
      <c r="D82" s="195"/>
      <c r="E82" s="195"/>
      <c r="F82" s="192"/>
      <c r="G82" s="192"/>
      <c r="H82" s="193"/>
      <c r="I82" s="193"/>
      <c r="J82" s="193"/>
      <c r="K82" s="193"/>
    </row>
    <row r="83" spans="1:11" ht="12.75">
      <c r="A83" s="192"/>
      <c r="B83" s="192"/>
      <c r="C83" s="192"/>
      <c r="D83" s="195"/>
      <c r="E83" s="195"/>
      <c r="F83" s="192"/>
      <c r="G83" s="192"/>
      <c r="H83" s="193"/>
      <c r="I83" s="193"/>
      <c r="J83" s="193"/>
      <c r="K83" s="193"/>
    </row>
    <row r="84" spans="1:11" ht="12.75">
      <c r="A84" s="192"/>
      <c r="B84" s="192"/>
      <c r="C84" s="192"/>
      <c r="D84" s="195"/>
      <c r="E84" s="195"/>
      <c r="F84" s="192"/>
      <c r="G84" s="192"/>
      <c r="H84" s="193"/>
      <c r="I84" s="193"/>
      <c r="J84" s="193"/>
      <c r="K84" s="193"/>
    </row>
    <row r="85" spans="1:11" ht="12.75">
      <c r="A85" s="192"/>
      <c r="B85" s="192"/>
      <c r="C85" s="192"/>
      <c r="D85" s="195"/>
      <c r="E85" s="195"/>
      <c r="F85" s="192"/>
      <c r="G85" s="192"/>
      <c r="H85" s="193"/>
      <c r="I85" s="193"/>
      <c r="J85" s="193"/>
      <c r="K85" s="193"/>
    </row>
    <row r="86" spans="1:11" ht="12.75">
      <c r="A86" s="192"/>
      <c r="B86" s="192"/>
      <c r="C86" s="192"/>
      <c r="D86" s="195"/>
      <c r="E86" s="195"/>
      <c r="F86" s="192"/>
      <c r="G86" s="192"/>
      <c r="H86" s="193"/>
      <c r="I86" s="193"/>
      <c r="J86" s="193"/>
      <c r="K86" s="193"/>
    </row>
    <row r="87" spans="1:11" ht="12.75">
      <c r="A87" s="192"/>
      <c r="B87" s="192"/>
      <c r="C87" s="192"/>
      <c r="D87" s="195"/>
      <c r="E87" s="195"/>
      <c r="F87" s="192"/>
      <c r="G87" s="192"/>
      <c r="H87" s="193"/>
      <c r="I87" s="193"/>
      <c r="J87" s="193"/>
      <c r="K87" s="193"/>
    </row>
    <row r="88" spans="1:11" ht="12.75">
      <c r="A88" s="192"/>
      <c r="B88" s="192"/>
      <c r="C88" s="192"/>
      <c r="D88" s="195"/>
      <c r="E88" s="195"/>
      <c r="F88" s="192"/>
      <c r="G88" s="192"/>
      <c r="H88" s="193"/>
      <c r="I88" s="193"/>
      <c r="J88" s="193"/>
      <c r="K88" s="193"/>
    </row>
    <row r="89" spans="1:11" ht="12.75">
      <c r="A89" s="192"/>
      <c r="B89" s="192"/>
      <c r="C89" s="192"/>
      <c r="D89" s="195"/>
      <c r="E89" s="195"/>
      <c r="F89" s="192"/>
      <c r="G89" s="192"/>
      <c r="H89" s="193"/>
      <c r="I89" s="193"/>
      <c r="J89" s="193"/>
      <c r="K89" s="193"/>
    </row>
    <row r="90" spans="1:11" ht="12.75">
      <c r="A90" s="192"/>
      <c r="B90" s="191"/>
      <c r="C90" s="192"/>
      <c r="D90" s="206"/>
      <c r="E90" s="206"/>
      <c r="F90" s="192"/>
      <c r="G90" s="192"/>
      <c r="H90" s="199"/>
      <c r="I90" s="199"/>
      <c r="J90" s="199"/>
      <c r="K90" s="199"/>
    </row>
    <row r="91" spans="1:11" ht="12.75">
      <c r="A91" s="192"/>
      <c r="B91" s="191"/>
      <c r="C91" s="192"/>
      <c r="D91" s="206"/>
      <c r="E91" s="206"/>
      <c r="F91" s="192"/>
      <c r="G91" s="192"/>
      <c r="H91" s="199"/>
      <c r="I91" s="199"/>
      <c r="J91" s="199"/>
      <c r="K91" s="199"/>
    </row>
    <row r="92" spans="1:11" ht="12.75">
      <c r="A92" s="192"/>
      <c r="B92" s="191"/>
      <c r="C92" s="192"/>
      <c r="D92" s="206"/>
      <c r="E92" s="206"/>
      <c r="F92" s="192"/>
      <c r="G92" s="192"/>
      <c r="H92" s="199"/>
      <c r="I92" s="199"/>
      <c r="J92" s="199"/>
      <c r="K92" s="199"/>
    </row>
    <row r="93" spans="1:11" ht="12.75">
      <c r="A93" s="192"/>
      <c r="B93" s="191"/>
      <c r="C93" s="192"/>
      <c r="D93" s="206"/>
      <c r="E93" s="206"/>
      <c r="F93" s="192"/>
      <c r="G93" s="192"/>
      <c r="H93" s="199"/>
      <c r="I93" s="199"/>
      <c r="J93" s="199"/>
      <c r="K93" s="199"/>
    </row>
    <row r="94" spans="1:11" ht="12.75">
      <c r="A94" s="191"/>
      <c r="B94" s="191"/>
      <c r="C94" s="192"/>
      <c r="D94" s="192"/>
      <c r="E94" s="192"/>
      <c r="F94" s="192"/>
      <c r="G94" s="192"/>
      <c r="H94" s="194"/>
      <c r="I94" s="194"/>
      <c r="J94" s="194"/>
      <c r="K94" s="194"/>
    </row>
    <row r="95" spans="1:11" ht="12.75">
      <c r="A95" s="192"/>
      <c r="B95" s="192"/>
      <c r="C95" s="192"/>
      <c r="D95" s="195"/>
      <c r="E95" s="195"/>
      <c r="F95" s="192"/>
      <c r="G95" s="192"/>
      <c r="H95" s="193"/>
      <c r="I95" s="193"/>
      <c r="J95" s="193"/>
      <c r="K95" s="193"/>
    </row>
    <row r="96" spans="1:11" ht="12.75">
      <c r="A96" s="192"/>
      <c r="B96" s="192"/>
      <c r="C96" s="192"/>
      <c r="D96" s="195"/>
      <c r="E96" s="195"/>
      <c r="F96" s="192"/>
      <c r="G96" s="192"/>
      <c r="H96" s="193"/>
      <c r="I96" s="193"/>
      <c r="J96" s="193"/>
      <c r="K96" s="193"/>
    </row>
    <row r="97" spans="1:11" ht="12.75">
      <c r="A97" s="192"/>
      <c r="B97" s="192"/>
      <c r="C97" s="192"/>
      <c r="D97" s="195"/>
      <c r="E97" s="195"/>
      <c r="F97" s="192"/>
      <c r="G97" s="192"/>
      <c r="H97" s="193"/>
      <c r="I97" s="193"/>
      <c r="J97" s="193"/>
      <c r="K97" s="193"/>
    </row>
    <row r="98" spans="1:11" ht="12.75">
      <c r="A98" s="192"/>
      <c r="B98" s="191"/>
      <c r="C98" s="192"/>
      <c r="D98" s="206"/>
      <c r="E98" s="206"/>
      <c r="F98" s="192"/>
      <c r="G98" s="192"/>
      <c r="H98" s="199"/>
      <c r="I98" s="199"/>
      <c r="J98" s="199"/>
      <c r="K98" s="199"/>
    </row>
    <row r="99" spans="1:11" ht="12.75">
      <c r="A99" s="191"/>
      <c r="B99" s="191"/>
      <c r="C99" s="192"/>
      <c r="D99" s="192"/>
      <c r="E99" s="192"/>
      <c r="F99" s="192"/>
      <c r="G99" s="192"/>
      <c r="H99" s="194"/>
      <c r="I99" s="194"/>
      <c r="J99" s="194"/>
      <c r="K99" s="194"/>
    </row>
    <row r="100" spans="1:11" ht="12.75">
      <c r="A100" s="192"/>
      <c r="B100" s="192"/>
      <c r="C100" s="195"/>
      <c r="D100" s="195"/>
      <c r="E100" s="195"/>
      <c r="F100" s="192"/>
      <c r="G100" s="192"/>
      <c r="H100" s="193"/>
      <c r="I100" s="193"/>
      <c r="J100" s="193"/>
      <c r="K100" s="193"/>
    </row>
    <row r="101" spans="1:11" ht="12.75">
      <c r="A101" s="192"/>
      <c r="B101" s="192"/>
      <c r="C101" s="195"/>
      <c r="D101" s="195"/>
      <c r="E101" s="195"/>
      <c r="F101" s="192"/>
      <c r="G101" s="192"/>
      <c r="H101" s="193"/>
      <c r="I101" s="193"/>
      <c r="J101" s="193"/>
      <c r="K101" s="193"/>
    </row>
    <row r="102" spans="1:11" ht="12.75">
      <c r="A102" s="192"/>
      <c r="B102" s="192"/>
      <c r="C102" s="195"/>
      <c r="D102" s="195"/>
      <c r="E102" s="195"/>
      <c r="F102" s="192"/>
      <c r="G102" s="192"/>
      <c r="H102" s="193"/>
      <c r="I102" s="193"/>
      <c r="J102" s="193"/>
      <c r="K102" s="193"/>
    </row>
    <row r="103" spans="1:11" ht="12.75">
      <c r="A103" s="192"/>
      <c r="B103" s="192"/>
      <c r="C103" s="195"/>
      <c r="D103" s="195"/>
      <c r="E103" s="195"/>
      <c r="F103" s="192"/>
      <c r="G103" s="192"/>
      <c r="H103" s="193"/>
      <c r="I103" s="193"/>
      <c r="J103" s="193"/>
      <c r="K103" s="193"/>
    </row>
    <row r="104" spans="1:11" ht="12.75">
      <c r="A104" s="192"/>
      <c r="B104" s="191"/>
      <c r="C104" s="206"/>
      <c r="D104" s="206"/>
      <c r="E104" s="206"/>
      <c r="F104" s="192"/>
      <c r="G104" s="192"/>
      <c r="H104" s="199"/>
      <c r="I104" s="199"/>
      <c r="J104" s="199"/>
      <c r="K104" s="199"/>
    </row>
    <row r="105" spans="1:11" ht="12.75">
      <c r="A105" s="191"/>
      <c r="B105" s="191"/>
      <c r="C105" s="192"/>
      <c r="D105" s="192"/>
      <c r="E105" s="192"/>
      <c r="F105" s="192"/>
      <c r="G105" s="192"/>
      <c r="H105" s="194"/>
      <c r="I105" s="194"/>
      <c r="J105" s="194"/>
      <c r="K105" s="194"/>
    </row>
    <row r="106" spans="1:11" ht="12.75">
      <c r="A106" s="192"/>
      <c r="B106" s="192"/>
      <c r="C106" s="192"/>
      <c r="D106" s="192"/>
      <c r="E106" s="192"/>
      <c r="F106" s="192"/>
      <c r="G106" s="192"/>
      <c r="H106" s="193"/>
      <c r="I106" s="193"/>
      <c r="J106" s="193"/>
      <c r="K106" s="193"/>
    </row>
    <row r="107" spans="1:11" ht="12.75">
      <c r="A107" s="192"/>
      <c r="B107" s="192"/>
      <c r="C107" s="192"/>
      <c r="D107" s="192"/>
      <c r="E107" s="192"/>
      <c r="F107" s="192"/>
      <c r="G107" s="192"/>
      <c r="H107" s="193"/>
      <c r="I107" s="193"/>
      <c r="J107" s="193"/>
      <c r="K107" s="193"/>
    </row>
    <row r="108" spans="1:11" ht="12.75">
      <c r="A108" s="192"/>
      <c r="B108" s="192"/>
      <c r="C108" s="192"/>
      <c r="D108" s="192"/>
      <c r="E108" s="192"/>
      <c r="F108" s="192"/>
      <c r="G108" s="192"/>
      <c r="H108" s="193"/>
      <c r="I108" s="193"/>
      <c r="J108" s="193"/>
      <c r="K108" s="193"/>
    </row>
    <row r="109" spans="1:11" ht="12.75">
      <c r="A109" s="191"/>
      <c r="B109" s="192"/>
      <c r="C109" s="192"/>
      <c r="D109" s="192"/>
      <c r="E109" s="192"/>
      <c r="F109" s="192"/>
      <c r="G109" s="192"/>
      <c r="H109" s="193"/>
      <c r="I109" s="193"/>
      <c r="J109" s="193"/>
      <c r="K109" s="193"/>
    </row>
    <row r="110" spans="1:11" ht="12.75">
      <c r="A110" s="192"/>
      <c r="B110" s="192"/>
      <c r="C110" s="192"/>
      <c r="D110" s="192"/>
      <c r="E110" s="192"/>
      <c r="F110" s="192"/>
      <c r="G110" s="192"/>
      <c r="H110" s="193"/>
      <c r="I110" s="193"/>
      <c r="J110" s="193"/>
      <c r="K110" s="193"/>
    </row>
    <row r="111" spans="1:11" ht="12.75">
      <c r="A111" s="192"/>
      <c r="B111" s="192"/>
      <c r="C111" s="192"/>
      <c r="D111" s="192"/>
      <c r="E111" s="192"/>
      <c r="F111" s="192"/>
      <c r="G111" s="192"/>
      <c r="H111" s="193"/>
      <c r="I111" s="193"/>
      <c r="J111" s="193"/>
      <c r="K111" s="193"/>
    </row>
    <row r="112" spans="1:11" ht="12.75">
      <c r="A112" s="192"/>
      <c r="B112" s="192"/>
      <c r="C112" s="192"/>
      <c r="D112" s="192"/>
      <c r="E112" s="192"/>
      <c r="F112" s="192"/>
      <c r="G112" s="192"/>
      <c r="H112" s="193"/>
      <c r="I112" s="193"/>
      <c r="J112" s="193"/>
      <c r="K112" s="193"/>
    </row>
    <row r="113" spans="1:11" ht="12.75">
      <c r="A113" s="192"/>
      <c r="B113" s="192"/>
      <c r="C113" s="192"/>
      <c r="D113" s="192"/>
      <c r="E113" s="192"/>
      <c r="F113" s="192"/>
      <c r="G113" s="192"/>
      <c r="H113" s="193"/>
      <c r="I113" s="193"/>
      <c r="J113" s="193"/>
      <c r="K113" s="193"/>
    </row>
    <row r="114" spans="1:11" ht="12.75">
      <c r="A114" s="192"/>
      <c r="B114" s="191"/>
      <c r="C114" s="192"/>
      <c r="D114" s="192"/>
      <c r="E114" s="192"/>
      <c r="F114" s="192"/>
      <c r="G114" s="192"/>
      <c r="H114" s="199"/>
      <c r="I114" s="199"/>
      <c r="J114" s="199"/>
      <c r="K114" s="199"/>
    </row>
    <row r="115" spans="1:11" ht="12.75">
      <c r="A115" s="191"/>
      <c r="B115" s="191"/>
      <c r="C115" s="192"/>
      <c r="D115" s="192"/>
      <c r="E115" s="192"/>
      <c r="F115" s="192"/>
      <c r="G115" s="192"/>
      <c r="H115" s="194"/>
      <c r="I115" s="194"/>
      <c r="J115" s="194"/>
      <c r="K115" s="194"/>
    </row>
    <row r="116" spans="1:11" ht="12.75">
      <c r="A116" s="192"/>
      <c r="B116" s="192"/>
      <c r="C116" s="195"/>
      <c r="D116" s="192"/>
      <c r="E116" s="192"/>
      <c r="F116" s="192"/>
      <c r="G116" s="192"/>
      <c r="H116" s="193"/>
      <c r="I116" s="193"/>
      <c r="J116" s="193"/>
      <c r="K116" s="193"/>
    </row>
    <row r="117" spans="1:11" ht="12.75">
      <c r="A117" s="192"/>
      <c r="B117" s="192"/>
      <c r="C117" s="195"/>
      <c r="D117" s="192"/>
      <c r="E117" s="192"/>
      <c r="F117" s="192"/>
      <c r="G117" s="192"/>
      <c r="H117" s="193"/>
      <c r="I117" s="193"/>
      <c r="J117" s="193"/>
      <c r="K117" s="193"/>
    </row>
    <row r="118" spans="1:11" ht="12.75">
      <c r="A118" s="192"/>
      <c r="B118" s="191"/>
      <c r="C118" s="206"/>
      <c r="D118" s="192"/>
      <c r="E118" s="192"/>
      <c r="F118" s="192"/>
      <c r="G118" s="192"/>
      <c r="H118" s="199"/>
      <c r="I118" s="199"/>
      <c r="J118" s="199"/>
      <c r="K118" s="199"/>
    </row>
    <row r="119" spans="1:11" ht="12.75">
      <c r="A119" s="191"/>
      <c r="B119" s="191"/>
      <c r="C119" s="192"/>
      <c r="D119" s="192"/>
      <c r="E119" s="192"/>
      <c r="F119" s="192"/>
      <c r="G119" s="207"/>
      <c r="H119" s="194"/>
      <c r="I119" s="194"/>
      <c r="J119" s="194"/>
      <c r="K119" s="194"/>
    </row>
    <row r="120" spans="1:11" ht="12.75">
      <c r="A120" s="202"/>
      <c r="B120" s="192"/>
      <c r="C120" s="207"/>
      <c r="D120" s="207"/>
      <c r="E120" s="207"/>
      <c r="F120" s="207"/>
      <c r="G120" s="207"/>
      <c r="H120" s="194"/>
      <c r="I120" s="194"/>
      <c r="J120" s="194"/>
      <c r="K120" s="194"/>
    </row>
    <row r="121" spans="1:11" ht="12.75">
      <c r="A121" s="192"/>
      <c r="B121" s="192"/>
      <c r="C121" s="207"/>
      <c r="D121" s="207"/>
      <c r="E121" s="207"/>
      <c r="F121" s="207"/>
      <c r="G121" s="207"/>
      <c r="H121" s="194"/>
      <c r="I121" s="194"/>
      <c r="J121" s="194"/>
      <c r="K121" s="194"/>
    </row>
    <row r="122" spans="1:11" ht="12.75">
      <c r="A122" s="191"/>
      <c r="B122" s="191"/>
      <c r="C122" s="207"/>
      <c r="D122" s="207"/>
      <c r="E122" s="207"/>
      <c r="F122" s="207"/>
      <c r="G122" s="207"/>
      <c r="H122" s="194"/>
      <c r="I122" s="194"/>
      <c r="J122" s="194"/>
      <c r="K122" s="194"/>
    </row>
    <row r="123" spans="1:11" ht="12.75">
      <c r="A123" s="191"/>
      <c r="B123" s="191"/>
      <c r="C123" s="192"/>
      <c r="D123" s="192"/>
      <c r="E123" s="192"/>
      <c r="F123" s="192"/>
      <c r="G123" s="192"/>
      <c r="H123" s="194"/>
      <c r="I123" s="194"/>
      <c r="J123" s="194"/>
      <c r="K123" s="194"/>
    </row>
    <row r="124" spans="1:11" ht="12.75">
      <c r="A124" s="192"/>
      <c r="B124" s="192"/>
      <c r="C124" s="195"/>
      <c r="D124" s="192"/>
      <c r="E124" s="192"/>
      <c r="F124" s="192"/>
      <c r="G124" s="192"/>
      <c r="H124" s="193"/>
      <c r="I124" s="193"/>
      <c r="J124" s="193"/>
      <c r="K124" s="193"/>
    </row>
    <row r="125" spans="1:11" ht="12.75">
      <c r="A125" s="192"/>
      <c r="B125" s="194"/>
      <c r="C125" s="195"/>
      <c r="D125" s="192"/>
      <c r="E125" s="192"/>
      <c r="F125" s="192"/>
      <c r="G125" s="192"/>
      <c r="H125" s="193"/>
      <c r="I125" s="193"/>
      <c r="J125" s="193"/>
      <c r="K125" s="193"/>
    </row>
    <row r="126" spans="1:11" ht="12.75">
      <c r="A126" s="192"/>
      <c r="B126" s="208"/>
      <c r="C126" s="206"/>
      <c r="D126" s="192"/>
      <c r="E126" s="192"/>
      <c r="F126" s="192"/>
      <c r="G126" s="192"/>
      <c r="H126" s="199"/>
      <c r="I126" s="199"/>
      <c r="J126" s="199"/>
      <c r="K126" s="199"/>
    </row>
    <row r="127" spans="1:11" ht="12.75">
      <c r="A127" s="192"/>
      <c r="B127" s="208"/>
      <c r="C127" s="206"/>
      <c r="D127" s="192"/>
      <c r="E127" s="192"/>
      <c r="F127" s="192"/>
      <c r="G127" s="192"/>
      <c r="H127" s="199"/>
      <c r="I127" s="199"/>
      <c r="J127" s="199"/>
      <c r="K127" s="199"/>
    </row>
    <row r="128" spans="1:11" ht="12.75">
      <c r="A128" s="192"/>
      <c r="B128" s="208"/>
      <c r="C128" s="206"/>
      <c r="D128" s="192"/>
      <c r="E128" s="192"/>
      <c r="F128" s="192"/>
      <c r="G128" s="192"/>
      <c r="H128" s="199"/>
      <c r="I128" s="199"/>
      <c r="J128" s="199"/>
      <c r="K128" s="199"/>
    </row>
    <row r="129" spans="1:11" ht="12.75">
      <c r="A129" s="192"/>
      <c r="B129" s="208"/>
      <c r="C129" s="206"/>
      <c r="D129" s="192"/>
      <c r="E129" s="192"/>
      <c r="F129" s="192"/>
      <c r="G129" s="192"/>
      <c r="H129" s="199"/>
      <c r="I129" s="199"/>
      <c r="J129" s="199"/>
      <c r="K129" s="199"/>
    </row>
    <row r="130" spans="1:11" ht="12.75">
      <c r="A130" s="191"/>
      <c r="B130" s="191"/>
      <c r="C130" s="192"/>
      <c r="D130" s="192"/>
      <c r="E130" s="192"/>
      <c r="F130" s="192"/>
      <c r="G130" s="192"/>
      <c r="H130" s="194"/>
      <c r="I130" s="194"/>
      <c r="J130" s="194"/>
      <c r="K130" s="194"/>
    </row>
    <row r="131" spans="1:11" ht="12.75">
      <c r="A131" s="192"/>
      <c r="B131" s="192"/>
      <c r="C131" s="195"/>
      <c r="D131" s="195"/>
      <c r="E131" s="195"/>
      <c r="F131" s="192"/>
      <c r="G131" s="192"/>
      <c r="H131" s="193"/>
      <c r="I131" s="193"/>
      <c r="J131" s="193"/>
      <c r="K131" s="193"/>
    </row>
    <row r="132" spans="1:11" ht="12.75">
      <c r="A132" s="192"/>
      <c r="B132" s="192"/>
      <c r="C132" s="195"/>
      <c r="D132" s="195"/>
      <c r="E132" s="195"/>
      <c r="F132" s="192"/>
      <c r="G132" s="192"/>
      <c r="H132" s="193"/>
      <c r="I132" s="193"/>
      <c r="J132" s="193"/>
      <c r="K132" s="193"/>
    </row>
    <row r="133" spans="1:11" ht="12.75">
      <c r="A133" s="192"/>
      <c r="B133" s="192"/>
      <c r="C133" s="195"/>
      <c r="D133" s="195"/>
      <c r="E133" s="195"/>
      <c r="F133" s="192"/>
      <c r="G133" s="192"/>
      <c r="H133" s="193"/>
      <c r="I133" s="193"/>
      <c r="J133" s="193"/>
      <c r="K133" s="193"/>
    </row>
    <row r="134" spans="1:11" ht="12.75">
      <c r="A134" s="194"/>
      <c r="B134" s="192"/>
      <c r="C134" s="195"/>
      <c r="D134" s="193"/>
      <c r="E134" s="193"/>
      <c r="F134" s="194"/>
      <c r="G134" s="194"/>
      <c r="H134" s="193"/>
      <c r="I134" s="193"/>
      <c r="J134" s="193"/>
      <c r="K134" s="193"/>
    </row>
    <row r="135" spans="1:11" ht="12.75">
      <c r="A135" s="194"/>
      <c r="B135" s="194"/>
      <c r="C135" s="193"/>
      <c r="D135" s="193"/>
      <c r="E135" s="193"/>
      <c r="F135" s="194"/>
      <c r="G135" s="194"/>
      <c r="H135" s="193"/>
      <c r="I135" s="193"/>
      <c r="J135" s="193"/>
      <c r="K135" s="193"/>
    </row>
    <row r="136" spans="1:11" ht="12.75">
      <c r="A136" s="194"/>
      <c r="B136" s="208"/>
      <c r="C136" s="199"/>
      <c r="D136" s="199"/>
      <c r="E136" s="199"/>
      <c r="F136" s="194"/>
      <c r="G136" s="194"/>
      <c r="H136" s="199"/>
      <c r="I136" s="199"/>
      <c r="J136" s="199"/>
      <c r="K136" s="199"/>
    </row>
    <row r="137" spans="1:11" ht="12.75">
      <c r="A137" s="194"/>
      <c r="B137" s="208"/>
      <c r="C137" s="194"/>
      <c r="D137" s="194"/>
      <c r="E137" s="194"/>
      <c r="F137" s="194"/>
      <c r="G137" s="194"/>
      <c r="H137" s="208"/>
      <c r="I137" s="208"/>
      <c r="J137" s="208"/>
      <c r="K137" s="208"/>
    </row>
    <row r="138" spans="1:11" ht="12.7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</row>
    <row r="139" spans="1:11" ht="25.5" customHeight="1">
      <c r="A139" s="194"/>
      <c r="B139" s="194"/>
      <c r="C139" s="194"/>
      <c r="D139" s="209"/>
      <c r="E139" s="194"/>
      <c r="F139" s="194"/>
      <c r="G139" s="384"/>
      <c r="H139" s="384"/>
      <c r="I139" s="194"/>
      <c r="J139" s="194"/>
      <c r="K139" s="194"/>
    </row>
    <row r="140" spans="1:11" ht="12.75">
      <c r="A140" s="194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</row>
    <row r="141" spans="1:11" ht="12.75">
      <c r="A141" s="194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</row>
    <row r="142" spans="1:11" ht="12.75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</row>
    <row r="143" spans="1:11" ht="12.75">
      <c r="A143" s="194"/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</row>
    <row r="144" spans="1:11" ht="12.75">
      <c r="A144" s="194"/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</row>
    <row r="145" spans="1:11" ht="12.75">
      <c r="A145" s="194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</row>
    <row r="146" spans="1:11" ht="12.75">
      <c r="A146" s="194"/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</row>
    <row r="147" ht="12.75">
      <c r="A147" s="194"/>
    </row>
    <row r="148" ht="12.75">
      <c r="A148" s="194"/>
    </row>
    <row r="149" ht="12.75">
      <c r="A149" s="194"/>
    </row>
    <row r="150" ht="12.75">
      <c r="A150" s="194"/>
    </row>
    <row r="151" ht="12.75">
      <c r="A151" s="194"/>
    </row>
    <row r="152" ht="12.75">
      <c r="A152" s="194"/>
    </row>
    <row r="153" ht="12.75">
      <c r="A153" s="194"/>
    </row>
    <row r="154" ht="12.75">
      <c r="A154" s="194"/>
    </row>
    <row r="155" ht="12.75">
      <c r="A155" s="194"/>
    </row>
    <row r="156" ht="12.75">
      <c r="A156" s="194"/>
    </row>
    <row r="157" ht="12.75">
      <c r="A157" s="194"/>
    </row>
    <row r="158" ht="12.75">
      <c r="A158" s="194"/>
    </row>
    <row r="159" ht="12.75">
      <c r="A159" s="194"/>
    </row>
    <row r="160" ht="12.75">
      <c r="A160" s="194"/>
    </row>
    <row r="161" ht="12.75">
      <c r="A161" s="194"/>
    </row>
    <row r="162" ht="12.75">
      <c r="A162" s="194"/>
    </row>
    <row r="163" ht="12.75">
      <c r="A163" s="194"/>
    </row>
    <row r="164" ht="12.75">
      <c r="A164" s="194"/>
    </row>
    <row r="165" ht="12.75">
      <c r="A165" s="194"/>
    </row>
    <row r="166" ht="12.75">
      <c r="A166" s="194"/>
    </row>
    <row r="167" ht="12.75">
      <c r="A167" s="194"/>
    </row>
    <row r="168" ht="12.75">
      <c r="A168" s="194"/>
    </row>
    <row r="169" ht="12.75">
      <c r="A169" s="194"/>
    </row>
    <row r="170" ht="12.75">
      <c r="A170" s="194"/>
    </row>
    <row r="171" ht="12.75">
      <c r="A171" s="194"/>
    </row>
    <row r="172" ht="12.75">
      <c r="A172" s="194"/>
    </row>
  </sheetData>
  <sheetProtection/>
  <mergeCells count="9">
    <mergeCell ref="B4:C4"/>
    <mergeCell ref="G139:H139"/>
    <mergeCell ref="A1:K1"/>
    <mergeCell ref="B3:C3"/>
    <mergeCell ref="D3:E3"/>
    <mergeCell ref="F3:G3"/>
    <mergeCell ref="H3:I3"/>
    <mergeCell ref="J3:M3"/>
    <mergeCell ref="A17:K17"/>
  </mergeCells>
  <printOptions/>
  <pageMargins left="0.85" right="0.18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41"/>
  <sheetViews>
    <sheetView zoomScalePageLayoutView="0" workbookViewId="0" topLeftCell="A16">
      <selection activeCell="AW17" sqref="AW17"/>
    </sheetView>
  </sheetViews>
  <sheetFormatPr defaultColWidth="9.140625" defaultRowHeight="12.75"/>
  <cols>
    <col min="1" max="1" width="3.8515625" style="0" customWidth="1"/>
    <col min="2" max="9" width="8.140625" style="0" hidden="1" customWidth="1"/>
    <col min="10" max="10" width="8.28125" style="0" hidden="1" customWidth="1"/>
    <col min="11" max="15" width="8.140625" style="0" hidden="1" customWidth="1"/>
    <col min="16" max="16" width="8.28125" style="0" hidden="1" customWidth="1"/>
    <col min="17" max="19" width="8.140625" style="0" hidden="1" customWidth="1"/>
    <col min="20" max="20" width="8.28125" style="0" hidden="1" customWidth="1"/>
    <col min="21" max="23" width="8.140625" style="0" hidden="1" customWidth="1"/>
    <col min="24" max="24" width="8.28125" style="0" hidden="1" customWidth="1"/>
    <col min="25" max="27" width="8.140625" style="0" hidden="1" customWidth="1"/>
    <col min="28" max="28" width="8.28125" style="0" hidden="1" customWidth="1"/>
    <col min="29" max="31" width="8.140625" style="0" hidden="1" customWidth="1"/>
    <col min="32" max="32" width="8.28125" style="0" hidden="1" customWidth="1"/>
    <col min="33" max="35" width="8.140625" style="0" hidden="1" customWidth="1"/>
    <col min="36" max="36" width="8.28125" style="0" hidden="1" customWidth="1"/>
    <col min="37" max="39" width="8.140625" style="0" hidden="1" customWidth="1"/>
    <col min="40" max="40" width="6.00390625" style="0" customWidth="1"/>
    <col min="41" max="41" width="5.28125" style="0" customWidth="1"/>
    <col min="42" max="42" width="7.140625" style="0" customWidth="1"/>
    <col min="43" max="45" width="7.00390625" style="0" customWidth="1"/>
    <col min="46" max="46" width="7.140625" style="0" customWidth="1"/>
    <col min="47" max="47" width="6.8515625" style="0" customWidth="1"/>
    <col min="48" max="48" width="7.140625" style="0" customWidth="1"/>
    <col min="49" max="49" width="6.8515625" style="0" customWidth="1"/>
    <col min="50" max="50" width="7.421875" style="0" customWidth="1"/>
    <col min="51" max="51" width="6.7109375" style="0" customWidth="1"/>
    <col min="52" max="52" width="7.140625" style="0" customWidth="1"/>
    <col min="53" max="53" width="5.7109375" style="0" customWidth="1"/>
    <col min="54" max="54" width="6.57421875" style="0" customWidth="1"/>
    <col min="55" max="56" width="6.140625" style="0" customWidth="1"/>
    <col min="57" max="57" width="5.8515625" style="0" customWidth="1"/>
    <col min="58" max="59" width="5.7109375" style="0" customWidth="1"/>
    <col min="60" max="60" width="6.421875" style="0" customWidth="1"/>
    <col min="61" max="61" width="5.00390625" style="0" customWidth="1"/>
    <col min="62" max="62" width="7.8515625" style="0" customWidth="1"/>
    <col min="63" max="63" width="6.8515625" style="0" customWidth="1"/>
    <col min="64" max="65" width="8.140625" style="0" customWidth="1"/>
    <col min="66" max="66" width="8.28125" style="0" customWidth="1"/>
    <col min="67" max="67" width="6.28125" style="0" customWidth="1"/>
    <col min="68" max="68" width="9.421875" style="0" customWidth="1"/>
    <col min="69" max="69" width="7.57421875" style="0" customWidth="1"/>
    <col min="70" max="70" width="6.140625" style="0" customWidth="1"/>
    <col min="71" max="71" width="5.28125" style="0" customWidth="1"/>
    <col min="72" max="72" width="6.8515625" style="0" customWidth="1"/>
    <col min="73" max="73" width="5.7109375" style="0" customWidth="1"/>
    <col min="74" max="74" width="7.421875" style="0" customWidth="1"/>
    <col min="75" max="75" width="6.28125" style="0" customWidth="1"/>
  </cols>
  <sheetData>
    <row r="1" spans="1:13" ht="18">
      <c r="A1" s="419" t="s">
        <v>191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  <c r="M1" s="421"/>
    </row>
    <row r="2" spans="1:12" ht="15.75">
      <c r="A2" s="422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238" t="s">
        <v>193</v>
      </c>
    </row>
    <row r="3" spans="1:13" ht="15">
      <c r="A3" s="424" t="s">
        <v>194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6"/>
      <c r="M3" s="427"/>
    </row>
    <row r="4" spans="1:75" ht="26.25" customHeight="1">
      <c r="A4" s="428" t="s">
        <v>195</v>
      </c>
      <c r="B4" s="431" t="s">
        <v>94</v>
      </c>
      <c r="C4" s="432"/>
      <c r="D4" s="431" t="s">
        <v>95</v>
      </c>
      <c r="E4" s="433"/>
      <c r="F4" s="416" t="s">
        <v>202</v>
      </c>
      <c r="G4" s="416"/>
      <c r="H4" s="416" t="s">
        <v>41</v>
      </c>
      <c r="I4" s="416"/>
      <c r="J4" s="416" t="s">
        <v>42</v>
      </c>
      <c r="K4" s="416"/>
      <c r="L4" s="416" t="s">
        <v>44</v>
      </c>
      <c r="M4" s="416"/>
      <c r="N4" s="416" t="s">
        <v>45</v>
      </c>
      <c r="O4" s="416"/>
      <c r="P4" s="416" t="s">
        <v>47</v>
      </c>
      <c r="Q4" s="416"/>
      <c r="R4" s="416" t="s">
        <v>49</v>
      </c>
      <c r="S4" s="416"/>
      <c r="T4" s="416" t="s">
        <v>50</v>
      </c>
      <c r="U4" s="416"/>
      <c r="V4" s="416" t="s">
        <v>52</v>
      </c>
      <c r="W4" s="416"/>
      <c r="X4" s="416" t="s">
        <v>54</v>
      </c>
      <c r="Y4" s="416"/>
      <c r="Z4" s="416" t="s">
        <v>56</v>
      </c>
      <c r="AA4" s="416"/>
      <c r="AB4" s="416" t="s">
        <v>58</v>
      </c>
      <c r="AC4" s="416"/>
      <c r="AD4" s="416" t="s">
        <v>110</v>
      </c>
      <c r="AE4" s="416"/>
      <c r="AF4" s="416" t="s">
        <v>61</v>
      </c>
      <c r="AG4" s="416"/>
      <c r="AH4" s="416" t="s">
        <v>63</v>
      </c>
      <c r="AI4" s="416"/>
      <c r="AJ4" s="416" t="s">
        <v>24</v>
      </c>
      <c r="AK4" s="416"/>
      <c r="AL4" s="416" t="s">
        <v>105</v>
      </c>
      <c r="AM4" s="416"/>
      <c r="AN4" s="416" t="s">
        <v>204</v>
      </c>
      <c r="AO4" s="416"/>
      <c r="AP4" s="416" t="s">
        <v>66</v>
      </c>
      <c r="AQ4" s="416"/>
      <c r="AR4" s="416" t="s">
        <v>68</v>
      </c>
      <c r="AS4" s="416"/>
      <c r="AT4" s="416" t="s">
        <v>69</v>
      </c>
      <c r="AU4" s="416"/>
      <c r="AV4" s="416" t="s">
        <v>71</v>
      </c>
      <c r="AW4" s="416"/>
      <c r="AX4" s="416" t="s">
        <v>72</v>
      </c>
      <c r="AY4" s="416"/>
      <c r="AZ4" s="416" t="s">
        <v>73</v>
      </c>
      <c r="BA4" s="416"/>
      <c r="BB4" s="416" t="s">
        <v>75</v>
      </c>
      <c r="BC4" s="416"/>
      <c r="BD4" s="416" t="s">
        <v>76</v>
      </c>
      <c r="BE4" s="416"/>
      <c r="BF4" s="416" t="s">
        <v>205</v>
      </c>
      <c r="BG4" s="416"/>
      <c r="BH4" s="416" t="s">
        <v>79</v>
      </c>
      <c r="BI4" s="416"/>
      <c r="BJ4" s="416" t="s">
        <v>81</v>
      </c>
      <c r="BK4" s="416"/>
      <c r="BL4" s="416" t="s">
        <v>83</v>
      </c>
      <c r="BM4" s="416"/>
      <c r="BN4" s="416" t="s">
        <v>111</v>
      </c>
      <c r="BO4" s="416"/>
      <c r="BP4" s="416" t="s">
        <v>86</v>
      </c>
      <c r="BQ4" s="416"/>
      <c r="BR4" s="416" t="s">
        <v>29</v>
      </c>
      <c r="BS4" s="416"/>
      <c r="BT4" s="416" t="s">
        <v>107</v>
      </c>
      <c r="BU4" s="416"/>
      <c r="BV4" s="416" t="s">
        <v>207</v>
      </c>
      <c r="BW4" s="416"/>
    </row>
    <row r="5" spans="1:75" ht="12.75">
      <c r="A5" s="429"/>
      <c r="B5" s="417" t="s">
        <v>196</v>
      </c>
      <c r="C5" s="418"/>
      <c r="D5" s="417" t="s">
        <v>197</v>
      </c>
      <c r="E5" s="418"/>
      <c r="F5" s="417" t="s">
        <v>21</v>
      </c>
      <c r="G5" s="418"/>
      <c r="H5" s="417" t="s">
        <v>209</v>
      </c>
      <c r="I5" s="418"/>
      <c r="J5" s="417" t="s">
        <v>43</v>
      </c>
      <c r="K5" s="418"/>
      <c r="L5" s="417" t="s">
        <v>22</v>
      </c>
      <c r="M5" s="418"/>
      <c r="N5" s="417" t="s">
        <v>46</v>
      </c>
      <c r="O5" s="418"/>
      <c r="P5" s="417" t="s">
        <v>48</v>
      </c>
      <c r="Q5" s="418"/>
      <c r="R5" s="417" t="s">
        <v>23</v>
      </c>
      <c r="S5" s="418"/>
      <c r="T5" s="417" t="s">
        <v>51</v>
      </c>
      <c r="U5" s="418"/>
      <c r="V5" s="417" t="s">
        <v>53</v>
      </c>
      <c r="W5" s="418"/>
      <c r="X5" s="417" t="s">
        <v>55</v>
      </c>
      <c r="Y5" s="418"/>
      <c r="Z5" s="417" t="s">
        <v>57</v>
      </c>
      <c r="AA5" s="418"/>
      <c r="AB5" s="417" t="s">
        <v>59</v>
      </c>
      <c r="AC5" s="418"/>
      <c r="AD5" s="417" t="s">
        <v>60</v>
      </c>
      <c r="AE5" s="418"/>
      <c r="AF5" s="417" t="s">
        <v>62</v>
      </c>
      <c r="AG5" s="418"/>
      <c r="AH5" s="417" t="s">
        <v>64</v>
      </c>
      <c r="AI5" s="418"/>
      <c r="AJ5" s="417" t="s">
        <v>65</v>
      </c>
      <c r="AK5" s="418"/>
      <c r="AL5" s="417" t="s">
        <v>106</v>
      </c>
      <c r="AM5" s="418"/>
      <c r="AN5" s="417" t="s">
        <v>67</v>
      </c>
      <c r="AO5" s="418"/>
      <c r="AP5" s="417" t="s">
        <v>208</v>
      </c>
      <c r="AQ5" s="418"/>
      <c r="AR5" s="417" t="s">
        <v>31</v>
      </c>
      <c r="AS5" s="418"/>
      <c r="AT5" s="417" t="s">
        <v>70</v>
      </c>
      <c r="AU5" s="418"/>
      <c r="AV5" s="417" t="s">
        <v>30</v>
      </c>
      <c r="AW5" s="418"/>
      <c r="AX5" s="417" t="s">
        <v>28</v>
      </c>
      <c r="AY5" s="418"/>
      <c r="AZ5" s="417" t="s">
        <v>74</v>
      </c>
      <c r="BA5" s="418"/>
      <c r="BB5" s="417" t="s">
        <v>26</v>
      </c>
      <c r="BC5" s="418"/>
      <c r="BD5" s="417" t="s">
        <v>77</v>
      </c>
      <c r="BE5" s="418"/>
      <c r="BF5" s="417" t="s">
        <v>78</v>
      </c>
      <c r="BG5" s="418"/>
      <c r="BH5" s="417" t="s">
        <v>80</v>
      </c>
      <c r="BI5" s="418"/>
      <c r="BJ5" s="417" t="s">
        <v>82</v>
      </c>
      <c r="BK5" s="418"/>
      <c r="BL5" s="417" t="s">
        <v>84</v>
      </c>
      <c r="BM5" s="418"/>
      <c r="BN5" s="417" t="s">
        <v>85</v>
      </c>
      <c r="BO5" s="418"/>
      <c r="BP5" s="417" t="s">
        <v>87</v>
      </c>
      <c r="BQ5" s="418"/>
      <c r="BR5" s="417" t="s">
        <v>88</v>
      </c>
      <c r="BS5" s="418"/>
      <c r="BT5" s="417" t="s">
        <v>89</v>
      </c>
      <c r="BU5" s="418"/>
      <c r="BV5" s="417" t="s">
        <v>108</v>
      </c>
      <c r="BW5" s="418"/>
    </row>
    <row r="6" spans="1:75" ht="12.75" customHeight="1">
      <c r="A6" s="429"/>
      <c r="B6" s="239" t="s">
        <v>198</v>
      </c>
      <c r="C6" s="239" t="s">
        <v>199</v>
      </c>
      <c r="D6" s="239" t="s">
        <v>198</v>
      </c>
      <c r="E6" s="239" t="s">
        <v>199</v>
      </c>
      <c r="F6" s="239" t="s">
        <v>198</v>
      </c>
      <c r="G6" s="239" t="s">
        <v>199</v>
      </c>
      <c r="H6" s="239" t="s">
        <v>198</v>
      </c>
      <c r="I6" s="239" t="s">
        <v>199</v>
      </c>
      <c r="J6" s="239" t="s">
        <v>198</v>
      </c>
      <c r="K6" s="239" t="s">
        <v>199</v>
      </c>
      <c r="L6" s="239" t="s">
        <v>198</v>
      </c>
      <c r="M6" s="239" t="s">
        <v>199</v>
      </c>
      <c r="N6" s="239" t="s">
        <v>198</v>
      </c>
      <c r="O6" s="239" t="s">
        <v>199</v>
      </c>
      <c r="P6" s="239" t="s">
        <v>198</v>
      </c>
      <c r="Q6" s="239" t="s">
        <v>199</v>
      </c>
      <c r="R6" s="239" t="s">
        <v>198</v>
      </c>
      <c r="S6" s="239" t="s">
        <v>199</v>
      </c>
      <c r="T6" s="239" t="s">
        <v>198</v>
      </c>
      <c r="U6" s="239" t="s">
        <v>199</v>
      </c>
      <c r="V6" s="239" t="s">
        <v>198</v>
      </c>
      <c r="W6" s="239" t="s">
        <v>199</v>
      </c>
      <c r="X6" s="239" t="s">
        <v>198</v>
      </c>
      <c r="Y6" s="239" t="s">
        <v>199</v>
      </c>
      <c r="Z6" s="239" t="s">
        <v>198</v>
      </c>
      <c r="AA6" s="239" t="s">
        <v>199</v>
      </c>
      <c r="AB6" s="239" t="s">
        <v>198</v>
      </c>
      <c r="AC6" s="239" t="s">
        <v>199</v>
      </c>
      <c r="AD6" s="239" t="s">
        <v>198</v>
      </c>
      <c r="AE6" s="239" t="s">
        <v>199</v>
      </c>
      <c r="AF6" s="239" t="s">
        <v>198</v>
      </c>
      <c r="AG6" s="239" t="s">
        <v>199</v>
      </c>
      <c r="AH6" s="239" t="s">
        <v>198</v>
      </c>
      <c r="AI6" s="239" t="s">
        <v>199</v>
      </c>
      <c r="AJ6" s="239" t="s">
        <v>198</v>
      </c>
      <c r="AK6" s="239" t="s">
        <v>199</v>
      </c>
      <c r="AL6" s="239" t="s">
        <v>198</v>
      </c>
      <c r="AM6" s="239" t="s">
        <v>199</v>
      </c>
      <c r="AN6" s="239" t="s">
        <v>198</v>
      </c>
      <c r="AO6" s="239" t="s">
        <v>199</v>
      </c>
      <c r="AP6" s="239" t="s">
        <v>198</v>
      </c>
      <c r="AQ6" s="239" t="s">
        <v>199</v>
      </c>
      <c r="AR6" s="239" t="s">
        <v>198</v>
      </c>
      <c r="AS6" s="239" t="s">
        <v>199</v>
      </c>
      <c r="AT6" s="239" t="s">
        <v>198</v>
      </c>
      <c r="AU6" s="239" t="s">
        <v>199</v>
      </c>
      <c r="AV6" s="239" t="s">
        <v>198</v>
      </c>
      <c r="AW6" s="239" t="s">
        <v>199</v>
      </c>
      <c r="AX6" s="239" t="s">
        <v>198</v>
      </c>
      <c r="AY6" s="239" t="s">
        <v>199</v>
      </c>
      <c r="AZ6" s="239" t="s">
        <v>198</v>
      </c>
      <c r="BA6" s="239" t="s">
        <v>199</v>
      </c>
      <c r="BB6" s="239" t="s">
        <v>198</v>
      </c>
      <c r="BC6" s="239" t="s">
        <v>199</v>
      </c>
      <c r="BD6" s="239" t="s">
        <v>198</v>
      </c>
      <c r="BE6" s="239" t="s">
        <v>199</v>
      </c>
      <c r="BF6" s="239" t="s">
        <v>198</v>
      </c>
      <c r="BG6" s="239" t="s">
        <v>199</v>
      </c>
      <c r="BH6" s="239" t="s">
        <v>198</v>
      </c>
      <c r="BI6" s="239" t="s">
        <v>199</v>
      </c>
      <c r="BJ6" s="239" t="s">
        <v>198</v>
      </c>
      <c r="BK6" s="239" t="s">
        <v>199</v>
      </c>
      <c r="BL6" s="239" t="s">
        <v>198</v>
      </c>
      <c r="BM6" s="239" t="s">
        <v>199</v>
      </c>
      <c r="BN6" s="239" t="s">
        <v>198</v>
      </c>
      <c r="BO6" s="239" t="s">
        <v>199</v>
      </c>
      <c r="BP6" s="239" t="s">
        <v>198</v>
      </c>
      <c r="BQ6" s="239" t="s">
        <v>199</v>
      </c>
      <c r="BR6" s="239" t="s">
        <v>198</v>
      </c>
      <c r="BS6" s="239" t="s">
        <v>199</v>
      </c>
      <c r="BT6" s="239" t="s">
        <v>198</v>
      </c>
      <c r="BU6" s="239" t="s">
        <v>199</v>
      </c>
      <c r="BV6" s="239" t="s">
        <v>198</v>
      </c>
      <c r="BW6" s="239" t="s">
        <v>199</v>
      </c>
    </row>
    <row r="7" spans="1:75" ht="12.75">
      <c r="A7" s="430"/>
      <c r="B7" s="273" t="s">
        <v>200</v>
      </c>
      <c r="C7" s="273" t="s">
        <v>200</v>
      </c>
      <c r="D7" s="273" t="s">
        <v>200</v>
      </c>
      <c r="E7" s="273" t="s">
        <v>200</v>
      </c>
      <c r="F7" s="273" t="s">
        <v>200</v>
      </c>
      <c r="G7" s="273" t="s">
        <v>200</v>
      </c>
      <c r="H7" s="273" t="s">
        <v>200</v>
      </c>
      <c r="I7" s="273" t="s">
        <v>200</v>
      </c>
      <c r="J7" s="273" t="s">
        <v>200</v>
      </c>
      <c r="K7" s="273" t="s">
        <v>200</v>
      </c>
      <c r="L7" s="273" t="s">
        <v>200</v>
      </c>
      <c r="M7" s="273" t="s">
        <v>200</v>
      </c>
      <c r="N7" s="273" t="s">
        <v>200</v>
      </c>
      <c r="O7" s="273" t="s">
        <v>200</v>
      </c>
      <c r="P7" s="273" t="s">
        <v>200</v>
      </c>
      <c r="Q7" s="273" t="s">
        <v>200</v>
      </c>
      <c r="R7" s="273" t="s">
        <v>200</v>
      </c>
      <c r="S7" s="273" t="s">
        <v>200</v>
      </c>
      <c r="T7" s="273" t="s">
        <v>200</v>
      </c>
      <c r="U7" s="273" t="s">
        <v>200</v>
      </c>
      <c r="V7" s="273" t="s">
        <v>200</v>
      </c>
      <c r="W7" s="273" t="s">
        <v>200</v>
      </c>
      <c r="X7" s="273" t="s">
        <v>200</v>
      </c>
      <c r="Y7" s="273" t="s">
        <v>200</v>
      </c>
      <c r="Z7" s="273" t="s">
        <v>200</v>
      </c>
      <c r="AA7" s="273" t="s">
        <v>200</v>
      </c>
      <c r="AB7" s="273" t="s">
        <v>200</v>
      </c>
      <c r="AC7" s="273" t="s">
        <v>200</v>
      </c>
      <c r="AD7" s="273" t="s">
        <v>200</v>
      </c>
      <c r="AE7" s="273" t="s">
        <v>200</v>
      </c>
      <c r="AF7" s="273" t="s">
        <v>200</v>
      </c>
      <c r="AG7" s="273" t="s">
        <v>200</v>
      </c>
      <c r="AH7" s="273" t="s">
        <v>200</v>
      </c>
      <c r="AI7" s="273" t="s">
        <v>200</v>
      </c>
      <c r="AJ7" s="273" t="s">
        <v>200</v>
      </c>
      <c r="AK7" s="273" t="s">
        <v>200</v>
      </c>
      <c r="AL7" s="273" t="s">
        <v>200</v>
      </c>
      <c r="AM7" s="273" t="s">
        <v>200</v>
      </c>
      <c r="AN7" s="439" t="s">
        <v>200</v>
      </c>
      <c r="AO7" s="439" t="s">
        <v>200</v>
      </c>
      <c r="AP7" s="439" t="s">
        <v>200</v>
      </c>
      <c r="AQ7" s="439" t="s">
        <v>200</v>
      </c>
      <c r="AR7" s="439" t="s">
        <v>200</v>
      </c>
      <c r="AS7" s="439" t="s">
        <v>200</v>
      </c>
      <c r="AT7" s="439" t="s">
        <v>200</v>
      </c>
      <c r="AU7" s="439" t="s">
        <v>200</v>
      </c>
      <c r="AV7" s="439" t="s">
        <v>200</v>
      </c>
      <c r="AW7" s="439" t="s">
        <v>200</v>
      </c>
      <c r="AX7" s="439" t="s">
        <v>200</v>
      </c>
      <c r="AY7" s="439" t="s">
        <v>200</v>
      </c>
      <c r="AZ7" s="439" t="s">
        <v>200</v>
      </c>
      <c r="BA7" s="439" t="s">
        <v>200</v>
      </c>
      <c r="BB7" s="439" t="s">
        <v>200</v>
      </c>
      <c r="BC7" s="439" t="s">
        <v>200</v>
      </c>
      <c r="BD7" s="439" t="s">
        <v>200</v>
      </c>
      <c r="BE7" s="439" t="s">
        <v>200</v>
      </c>
      <c r="BF7" s="439" t="s">
        <v>200</v>
      </c>
      <c r="BG7" s="439" t="s">
        <v>200</v>
      </c>
      <c r="BH7" s="439" t="s">
        <v>200</v>
      </c>
      <c r="BI7" s="439" t="s">
        <v>200</v>
      </c>
      <c r="BJ7" s="439" t="s">
        <v>200</v>
      </c>
      <c r="BK7" s="439" t="s">
        <v>200</v>
      </c>
      <c r="BL7" s="439" t="s">
        <v>200</v>
      </c>
      <c r="BM7" s="439" t="s">
        <v>200</v>
      </c>
      <c r="BN7" s="439" t="s">
        <v>200</v>
      </c>
      <c r="BO7" s="439" t="s">
        <v>200</v>
      </c>
      <c r="BP7" s="439" t="s">
        <v>200</v>
      </c>
      <c r="BQ7" s="439" t="s">
        <v>200</v>
      </c>
      <c r="BR7" s="439" t="s">
        <v>200</v>
      </c>
      <c r="BS7" s="439" t="s">
        <v>200</v>
      </c>
      <c r="BT7" s="439" t="s">
        <v>200</v>
      </c>
      <c r="BU7" s="439" t="s">
        <v>200</v>
      </c>
      <c r="BV7" s="439" t="s">
        <v>200</v>
      </c>
      <c r="BW7" s="439" t="s">
        <v>200</v>
      </c>
    </row>
    <row r="8" spans="1:75" ht="19.5" customHeight="1">
      <c r="A8" s="240">
        <v>1</v>
      </c>
      <c r="B8" s="242">
        <v>17028</v>
      </c>
      <c r="C8" s="242">
        <v>5874</v>
      </c>
      <c r="D8" s="6">
        <v>11304</v>
      </c>
      <c r="E8" s="242">
        <v>8148</v>
      </c>
      <c r="F8" s="6">
        <v>0</v>
      </c>
      <c r="G8" s="6">
        <v>0</v>
      </c>
      <c r="H8" s="274">
        <v>1440</v>
      </c>
      <c r="I8" s="274">
        <v>1440</v>
      </c>
      <c r="J8" s="275">
        <v>954</v>
      </c>
      <c r="K8" s="275">
        <v>1059</v>
      </c>
      <c r="L8" s="275">
        <v>2808</v>
      </c>
      <c r="M8" s="275">
        <v>729</v>
      </c>
      <c r="N8" s="274">
        <v>1522</v>
      </c>
      <c r="O8" s="274">
        <v>1386</v>
      </c>
      <c r="P8" s="6">
        <v>1581</v>
      </c>
      <c r="Q8" s="6">
        <v>648</v>
      </c>
      <c r="R8" s="6">
        <v>3240</v>
      </c>
      <c r="S8" s="6">
        <v>828</v>
      </c>
      <c r="T8" s="6">
        <v>48</v>
      </c>
      <c r="U8" s="6">
        <v>336</v>
      </c>
      <c r="V8" s="6">
        <v>2280</v>
      </c>
      <c r="W8" s="6">
        <v>1080</v>
      </c>
      <c r="X8" s="6">
        <v>79</v>
      </c>
      <c r="Y8" s="6">
        <v>0</v>
      </c>
      <c r="Z8" s="275">
        <v>494</v>
      </c>
      <c r="AA8" s="275">
        <v>228</v>
      </c>
      <c r="AB8" s="275">
        <v>408</v>
      </c>
      <c r="AC8" s="275">
        <v>386</v>
      </c>
      <c r="AD8" s="275">
        <v>653</v>
      </c>
      <c r="AE8" s="275">
        <v>458</v>
      </c>
      <c r="AF8" s="275">
        <v>67</v>
      </c>
      <c r="AG8" s="275">
        <v>26</v>
      </c>
      <c r="AH8" s="275">
        <v>266</v>
      </c>
      <c r="AI8" s="275">
        <v>144</v>
      </c>
      <c r="AJ8" s="6">
        <v>0</v>
      </c>
      <c r="AK8" s="6"/>
      <c r="AL8" s="275">
        <v>1188</v>
      </c>
      <c r="AM8" s="6">
        <v>1188</v>
      </c>
      <c r="AN8" s="6">
        <v>0</v>
      </c>
      <c r="AO8" s="6"/>
      <c r="AP8" s="286">
        <v>1956</v>
      </c>
      <c r="AQ8" s="6">
        <v>2268</v>
      </c>
      <c r="AR8" s="6">
        <v>1026</v>
      </c>
      <c r="AS8" s="6">
        <v>441</v>
      </c>
      <c r="AT8" s="276">
        <v>1386</v>
      </c>
      <c r="AU8" s="276">
        <v>459</v>
      </c>
      <c r="AV8" s="6">
        <v>1435</v>
      </c>
      <c r="AW8" s="279">
        <v>1142.4</v>
      </c>
      <c r="AX8" s="6">
        <v>1207</v>
      </c>
      <c r="AY8" s="6">
        <v>1224</v>
      </c>
      <c r="AZ8" s="6">
        <v>180</v>
      </c>
      <c r="BA8" s="6">
        <v>0</v>
      </c>
      <c r="BB8" s="6">
        <v>336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19</v>
      </c>
      <c r="BI8" s="6"/>
      <c r="BJ8" s="242">
        <v>1194</v>
      </c>
      <c r="BK8" s="6">
        <v>526</v>
      </c>
      <c r="BL8" s="242">
        <v>228</v>
      </c>
      <c r="BM8" s="242">
        <v>287</v>
      </c>
      <c r="BN8" s="6">
        <v>979</v>
      </c>
      <c r="BO8" s="6">
        <v>0</v>
      </c>
      <c r="BP8" s="6">
        <v>726</v>
      </c>
      <c r="BQ8" s="6">
        <v>302</v>
      </c>
      <c r="BR8" s="6">
        <v>4</v>
      </c>
      <c r="BS8" s="6"/>
      <c r="BT8" s="6">
        <v>29</v>
      </c>
      <c r="BU8" s="6"/>
      <c r="BV8" s="6">
        <v>600</v>
      </c>
      <c r="BW8" s="6">
        <v>720</v>
      </c>
    </row>
    <row r="9" spans="1:75" ht="19.5" customHeight="1">
      <c r="A9" s="241">
        <v>2</v>
      </c>
      <c r="B9" s="242">
        <v>17064</v>
      </c>
      <c r="C9" s="242">
        <v>6450</v>
      </c>
      <c r="D9" s="242">
        <v>11154</v>
      </c>
      <c r="E9" s="242">
        <v>8544</v>
      </c>
      <c r="F9" s="242">
        <v>360</v>
      </c>
      <c r="G9" s="242">
        <v>540</v>
      </c>
      <c r="H9" s="274">
        <v>1416</v>
      </c>
      <c r="I9" s="274">
        <v>1428</v>
      </c>
      <c r="J9" s="274">
        <v>1013</v>
      </c>
      <c r="K9" s="274">
        <v>1167</v>
      </c>
      <c r="L9" s="274">
        <v>2835</v>
      </c>
      <c r="M9" s="274">
        <v>747</v>
      </c>
      <c r="N9" s="274">
        <v>1728</v>
      </c>
      <c r="O9" s="274">
        <v>1404</v>
      </c>
      <c r="P9" s="242">
        <v>1358</v>
      </c>
      <c r="Q9" s="242">
        <v>720</v>
      </c>
      <c r="R9" s="242">
        <v>3420</v>
      </c>
      <c r="S9" s="242">
        <v>558</v>
      </c>
      <c r="T9" s="242">
        <v>432</v>
      </c>
      <c r="U9" s="242">
        <v>0</v>
      </c>
      <c r="V9" s="242">
        <v>2280</v>
      </c>
      <c r="W9" s="242">
        <v>1080</v>
      </c>
      <c r="X9" s="242">
        <v>82</v>
      </c>
      <c r="Y9" s="242">
        <v>0</v>
      </c>
      <c r="Z9" s="274">
        <v>441</v>
      </c>
      <c r="AA9" s="274">
        <v>224</v>
      </c>
      <c r="AB9" s="274">
        <v>441</v>
      </c>
      <c r="AC9" s="274">
        <v>391</v>
      </c>
      <c r="AD9" s="274">
        <v>720</v>
      </c>
      <c r="AE9" s="274">
        <v>521</v>
      </c>
      <c r="AF9" s="274">
        <v>67</v>
      </c>
      <c r="AG9" s="274">
        <v>27</v>
      </c>
      <c r="AH9" s="274">
        <v>271</v>
      </c>
      <c r="AI9" s="275">
        <v>149</v>
      </c>
      <c r="AJ9" s="242">
        <v>0</v>
      </c>
      <c r="AK9" s="242"/>
      <c r="AL9" s="274">
        <v>202</v>
      </c>
      <c r="AM9" s="242">
        <v>1198</v>
      </c>
      <c r="AN9" s="242">
        <v>540</v>
      </c>
      <c r="AO9" s="242"/>
      <c r="AP9" s="287">
        <v>1859</v>
      </c>
      <c r="AQ9" s="242">
        <v>2484</v>
      </c>
      <c r="AR9" s="242">
        <v>1053</v>
      </c>
      <c r="AS9" s="242">
        <v>468</v>
      </c>
      <c r="AT9" s="6">
        <v>1404</v>
      </c>
      <c r="AU9" s="6">
        <v>459</v>
      </c>
      <c r="AV9" s="242">
        <v>1450</v>
      </c>
      <c r="AW9" s="278">
        <v>1152</v>
      </c>
      <c r="AX9" s="242">
        <v>1080</v>
      </c>
      <c r="AY9" s="242">
        <v>144</v>
      </c>
      <c r="AZ9" s="242">
        <v>0</v>
      </c>
      <c r="BA9" s="242">
        <v>180</v>
      </c>
      <c r="BB9" s="242">
        <v>240</v>
      </c>
      <c r="BC9" s="242">
        <v>192</v>
      </c>
      <c r="BD9" s="242">
        <v>0</v>
      </c>
      <c r="BE9" s="242">
        <v>0</v>
      </c>
      <c r="BF9" s="242">
        <v>0</v>
      </c>
      <c r="BG9" s="242">
        <v>0</v>
      </c>
      <c r="BH9" s="242">
        <v>26</v>
      </c>
      <c r="BI9" s="242"/>
      <c r="BJ9" s="242">
        <v>1054</v>
      </c>
      <c r="BK9" s="242">
        <v>522</v>
      </c>
      <c r="BL9" s="242">
        <v>230</v>
      </c>
      <c r="BM9" s="242">
        <v>293</v>
      </c>
      <c r="BN9" s="242">
        <v>979</v>
      </c>
      <c r="BO9" s="6">
        <v>0</v>
      </c>
      <c r="BP9" s="242">
        <v>732</v>
      </c>
      <c r="BQ9" s="242">
        <v>309</v>
      </c>
      <c r="BR9" s="242">
        <v>5</v>
      </c>
      <c r="BS9" s="242"/>
      <c r="BT9" s="242">
        <v>22</v>
      </c>
      <c r="BU9" s="242"/>
      <c r="BV9" s="242">
        <v>480</v>
      </c>
      <c r="BW9" s="242">
        <v>72</v>
      </c>
    </row>
    <row r="10" spans="1:75" ht="19.5" customHeight="1">
      <c r="A10" s="241">
        <v>3</v>
      </c>
      <c r="B10" s="242">
        <v>16800</v>
      </c>
      <c r="C10" s="242">
        <v>6654</v>
      </c>
      <c r="D10" s="242">
        <v>11082</v>
      </c>
      <c r="E10" s="242">
        <v>8994</v>
      </c>
      <c r="F10" s="242">
        <v>180</v>
      </c>
      <c r="G10" s="242">
        <v>360</v>
      </c>
      <c r="H10" s="274">
        <v>1440</v>
      </c>
      <c r="I10" s="274">
        <v>1404</v>
      </c>
      <c r="J10" s="274">
        <v>1004</v>
      </c>
      <c r="K10" s="274">
        <v>1141</v>
      </c>
      <c r="L10" s="274">
        <v>2817</v>
      </c>
      <c r="M10" s="274">
        <v>747</v>
      </c>
      <c r="N10" s="274">
        <v>1718</v>
      </c>
      <c r="O10" s="274">
        <v>1404</v>
      </c>
      <c r="P10" s="242">
        <v>936</v>
      </c>
      <c r="Q10" s="242">
        <v>144</v>
      </c>
      <c r="R10" s="242">
        <v>3420</v>
      </c>
      <c r="S10" s="242">
        <v>522</v>
      </c>
      <c r="T10" s="242">
        <v>336</v>
      </c>
      <c r="U10" s="242">
        <v>0</v>
      </c>
      <c r="V10" s="242">
        <v>1915</v>
      </c>
      <c r="W10" s="242">
        <v>480</v>
      </c>
      <c r="X10" s="242">
        <v>84</v>
      </c>
      <c r="Y10" s="242">
        <v>0</v>
      </c>
      <c r="Z10" s="274">
        <v>413</v>
      </c>
      <c r="AA10" s="274">
        <v>227</v>
      </c>
      <c r="AB10" s="274">
        <v>413</v>
      </c>
      <c r="AC10" s="274">
        <v>385</v>
      </c>
      <c r="AD10" s="274">
        <v>643</v>
      </c>
      <c r="AE10" s="274">
        <v>458</v>
      </c>
      <c r="AF10" s="274">
        <v>67</v>
      </c>
      <c r="AG10" s="274">
        <v>29</v>
      </c>
      <c r="AH10" s="274">
        <v>199</v>
      </c>
      <c r="AI10" s="274">
        <v>107</v>
      </c>
      <c r="AJ10" s="242">
        <v>0</v>
      </c>
      <c r="AK10" s="242"/>
      <c r="AL10" s="274">
        <v>1214</v>
      </c>
      <c r="AM10" s="242">
        <v>1214</v>
      </c>
      <c r="AN10" s="242">
        <v>540</v>
      </c>
      <c r="AO10" s="242"/>
      <c r="AP10" s="287">
        <v>1465</v>
      </c>
      <c r="AQ10" s="242">
        <v>2484</v>
      </c>
      <c r="AR10" s="242">
        <v>1089</v>
      </c>
      <c r="AS10" s="242">
        <v>531</v>
      </c>
      <c r="AT10" s="242">
        <v>1404</v>
      </c>
      <c r="AU10" s="242">
        <v>477</v>
      </c>
      <c r="AV10" s="242">
        <v>1435</v>
      </c>
      <c r="AW10" s="278">
        <v>1291.2</v>
      </c>
      <c r="AX10" s="242">
        <v>1080</v>
      </c>
      <c r="AY10" s="242">
        <v>648</v>
      </c>
      <c r="AZ10" s="242">
        <v>360</v>
      </c>
      <c r="BA10" s="242">
        <v>0</v>
      </c>
      <c r="BB10" s="242">
        <v>336</v>
      </c>
      <c r="BC10" s="242">
        <v>192</v>
      </c>
      <c r="BD10" s="242">
        <v>0</v>
      </c>
      <c r="BE10" s="242">
        <v>0</v>
      </c>
      <c r="BF10" s="242">
        <v>0</v>
      </c>
      <c r="BG10" s="242">
        <v>0</v>
      </c>
      <c r="BH10" s="242">
        <v>12</v>
      </c>
      <c r="BI10" s="242"/>
      <c r="BJ10" s="242">
        <v>992</v>
      </c>
      <c r="BK10" s="242">
        <v>534</v>
      </c>
      <c r="BL10" s="242">
        <v>240</v>
      </c>
      <c r="BM10" s="242">
        <v>307</v>
      </c>
      <c r="BN10" s="242">
        <v>926</v>
      </c>
      <c r="BO10" s="6">
        <v>0</v>
      </c>
      <c r="BP10" s="242">
        <v>706</v>
      </c>
      <c r="BQ10" s="242">
        <v>299</v>
      </c>
      <c r="BR10" s="242">
        <v>4</v>
      </c>
      <c r="BS10" s="242"/>
      <c r="BT10" s="242">
        <v>13</v>
      </c>
      <c r="BU10" s="242"/>
      <c r="BV10" s="242">
        <v>480</v>
      </c>
      <c r="BW10" s="242">
        <v>480</v>
      </c>
    </row>
    <row r="11" spans="1:75" ht="19.5" customHeight="1">
      <c r="A11" s="241">
        <v>4</v>
      </c>
      <c r="B11" s="242">
        <v>16008</v>
      </c>
      <c r="C11" s="242">
        <v>6372</v>
      </c>
      <c r="D11" s="242">
        <v>10656</v>
      </c>
      <c r="E11" s="242">
        <v>8634</v>
      </c>
      <c r="F11" s="242">
        <v>180</v>
      </c>
      <c r="G11" s="242">
        <v>360</v>
      </c>
      <c r="H11" s="274">
        <v>1092</v>
      </c>
      <c r="I11" s="274">
        <v>1440</v>
      </c>
      <c r="J11" s="274">
        <v>981</v>
      </c>
      <c r="K11" s="274">
        <v>1105</v>
      </c>
      <c r="L11" s="274">
        <v>2781</v>
      </c>
      <c r="M11" s="274">
        <v>720</v>
      </c>
      <c r="N11" s="274">
        <v>1637</v>
      </c>
      <c r="O11" s="274">
        <v>1386</v>
      </c>
      <c r="P11" s="242">
        <v>1152</v>
      </c>
      <c r="Q11" s="242">
        <v>1080</v>
      </c>
      <c r="R11" s="242">
        <v>3330</v>
      </c>
      <c r="S11" s="242">
        <v>576</v>
      </c>
      <c r="T11" s="242">
        <v>192</v>
      </c>
      <c r="U11" s="242">
        <v>0</v>
      </c>
      <c r="V11" s="242">
        <v>1800</v>
      </c>
      <c r="W11" s="242">
        <v>1800</v>
      </c>
      <c r="X11" s="242">
        <v>34</v>
      </c>
      <c r="Y11" s="242">
        <v>0</v>
      </c>
      <c r="Z11" s="274">
        <v>408</v>
      </c>
      <c r="AA11" s="274">
        <v>222</v>
      </c>
      <c r="AB11" s="274">
        <v>380</v>
      </c>
      <c r="AC11" s="274">
        <v>379</v>
      </c>
      <c r="AD11" s="274">
        <v>614</v>
      </c>
      <c r="AE11" s="274">
        <v>420</v>
      </c>
      <c r="AF11" s="274">
        <v>22</v>
      </c>
      <c r="AG11" s="274">
        <v>8</v>
      </c>
      <c r="AH11" s="274">
        <v>196</v>
      </c>
      <c r="AI11" s="274">
        <v>106</v>
      </c>
      <c r="AJ11" s="242">
        <v>0</v>
      </c>
      <c r="AK11" s="242"/>
      <c r="AL11" s="274">
        <v>1210</v>
      </c>
      <c r="AM11" s="242">
        <v>1210</v>
      </c>
      <c r="AN11" s="242">
        <v>540</v>
      </c>
      <c r="AO11" s="242"/>
      <c r="AP11" s="287">
        <v>1620</v>
      </c>
      <c r="AQ11" s="242">
        <v>1944</v>
      </c>
      <c r="AR11" s="242">
        <v>1045</v>
      </c>
      <c r="AS11" s="242">
        <v>522</v>
      </c>
      <c r="AT11" s="242">
        <v>1386</v>
      </c>
      <c r="AU11" s="242">
        <v>468</v>
      </c>
      <c r="AV11" s="242">
        <v>1560</v>
      </c>
      <c r="AW11" s="278">
        <v>1387.2</v>
      </c>
      <c r="AX11" s="242">
        <v>1080</v>
      </c>
      <c r="AY11" s="242">
        <v>1080</v>
      </c>
      <c r="AZ11" s="242">
        <v>0</v>
      </c>
      <c r="BA11" s="242">
        <v>0</v>
      </c>
      <c r="BB11" s="242">
        <v>336</v>
      </c>
      <c r="BC11" s="242">
        <v>192</v>
      </c>
      <c r="BD11" s="242">
        <v>0</v>
      </c>
      <c r="BE11" s="242">
        <v>0</v>
      </c>
      <c r="BF11" s="242">
        <v>0</v>
      </c>
      <c r="BG11" s="242">
        <v>0</v>
      </c>
      <c r="BH11" s="242">
        <v>10</v>
      </c>
      <c r="BI11" s="242"/>
      <c r="BJ11" s="242">
        <v>946</v>
      </c>
      <c r="BK11" s="242">
        <v>523</v>
      </c>
      <c r="BL11" s="242">
        <v>240</v>
      </c>
      <c r="BM11" s="242">
        <v>307</v>
      </c>
      <c r="BN11" s="242">
        <v>936</v>
      </c>
      <c r="BO11" s="6">
        <v>0</v>
      </c>
      <c r="BP11" s="242">
        <v>706</v>
      </c>
      <c r="BQ11" s="242">
        <v>299</v>
      </c>
      <c r="BR11" s="242">
        <v>5</v>
      </c>
      <c r="BS11" s="242"/>
      <c r="BT11" s="242">
        <v>7</v>
      </c>
      <c r="BU11" s="242"/>
      <c r="BV11" s="242">
        <v>240</v>
      </c>
      <c r="BW11" s="242">
        <v>480</v>
      </c>
    </row>
    <row r="12" spans="1:75" ht="19.5" customHeight="1">
      <c r="A12" s="241">
        <v>5</v>
      </c>
      <c r="B12" s="242">
        <v>16698</v>
      </c>
      <c r="C12" s="242">
        <v>6636</v>
      </c>
      <c r="D12" s="242">
        <v>11190</v>
      </c>
      <c r="E12" s="242">
        <v>8916</v>
      </c>
      <c r="F12" s="242">
        <v>180</v>
      </c>
      <c r="G12" s="242">
        <v>1260</v>
      </c>
      <c r="H12" s="274">
        <v>1488</v>
      </c>
      <c r="I12" s="274">
        <v>1404</v>
      </c>
      <c r="J12" s="274">
        <v>999</v>
      </c>
      <c r="K12" s="274">
        <v>1126</v>
      </c>
      <c r="L12" s="274">
        <v>2754</v>
      </c>
      <c r="M12" s="274">
        <v>720</v>
      </c>
      <c r="N12" s="274">
        <v>1896</v>
      </c>
      <c r="O12" s="274">
        <v>1431</v>
      </c>
      <c r="P12" s="242">
        <v>1650</v>
      </c>
      <c r="Q12" s="242">
        <v>1008</v>
      </c>
      <c r="R12" s="242">
        <v>3240</v>
      </c>
      <c r="S12" s="242">
        <v>144</v>
      </c>
      <c r="T12" s="242">
        <v>384</v>
      </c>
      <c r="U12" s="242">
        <v>96</v>
      </c>
      <c r="V12" s="242">
        <v>1200</v>
      </c>
      <c r="W12" s="242">
        <v>1080</v>
      </c>
      <c r="X12" s="242">
        <v>82</v>
      </c>
      <c r="Y12" s="242">
        <v>0</v>
      </c>
      <c r="Z12" s="274">
        <v>440</v>
      </c>
      <c r="AA12" s="274">
        <v>226</v>
      </c>
      <c r="AB12" s="274">
        <v>336</v>
      </c>
      <c r="AC12" s="274">
        <v>341</v>
      </c>
      <c r="AD12" s="274">
        <v>636</v>
      </c>
      <c r="AE12" s="274">
        <v>432</v>
      </c>
      <c r="AF12" s="274">
        <v>7</v>
      </c>
      <c r="AG12" s="274">
        <v>4</v>
      </c>
      <c r="AH12" s="274">
        <v>194</v>
      </c>
      <c r="AI12" s="274">
        <v>105</v>
      </c>
      <c r="AJ12" s="242">
        <v>0</v>
      </c>
      <c r="AK12" s="242"/>
      <c r="AL12" s="274">
        <v>1212</v>
      </c>
      <c r="AM12" s="242">
        <v>1212</v>
      </c>
      <c r="AN12" s="242">
        <v>360</v>
      </c>
      <c r="AO12" s="242"/>
      <c r="AP12" s="287">
        <v>1807</v>
      </c>
      <c r="AQ12" s="242">
        <v>2268</v>
      </c>
      <c r="AR12" s="242">
        <v>1107</v>
      </c>
      <c r="AS12" s="242">
        <v>468</v>
      </c>
      <c r="AT12" s="242">
        <v>1431</v>
      </c>
      <c r="AU12" s="242">
        <v>531</v>
      </c>
      <c r="AV12" s="242">
        <v>1613</v>
      </c>
      <c r="AW12" s="278">
        <v>1444.8</v>
      </c>
      <c r="AX12" s="242">
        <v>1207</v>
      </c>
      <c r="AY12" s="242">
        <v>936</v>
      </c>
      <c r="AZ12" s="242">
        <v>0</v>
      </c>
      <c r="BA12" s="242">
        <v>0</v>
      </c>
      <c r="BB12" s="242">
        <v>336</v>
      </c>
      <c r="BC12" s="242">
        <v>144</v>
      </c>
      <c r="BD12" s="242">
        <v>0</v>
      </c>
      <c r="BE12" s="242">
        <v>0</v>
      </c>
      <c r="BF12" s="242">
        <v>0</v>
      </c>
      <c r="BG12" s="242">
        <v>0</v>
      </c>
      <c r="BH12" s="242">
        <v>19</v>
      </c>
      <c r="BI12" s="242"/>
      <c r="BJ12" s="242">
        <v>950</v>
      </c>
      <c r="BK12" s="242">
        <v>523</v>
      </c>
      <c r="BL12" s="242">
        <v>240</v>
      </c>
      <c r="BM12" s="242">
        <v>302</v>
      </c>
      <c r="BN12" s="242">
        <v>898</v>
      </c>
      <c r="BO12" s="6">
        <v>0</v>
      </c>
      <c r="BP12" s="242">
        <v>704</v>
      </c>
      <c r="BQ12" s="242">
        <v>298</v>
      </c>
      <c r="BR12" s="242">
        <v>7</v>
      </c>
      <c r="BS12" s="242"/>
      <c r="BT12" s="242">
        <v>31</v>
      </c>
      <c r="BU12" s="242"/>
      <c r="BV12" s="242">
        <v>480</v>
      </c>
      <c r="BW12" s="242">
        <v>600</v>
      </c>
    </row>
    <row r="13" spans="1:75" ht="19.5" customHeight="1">
      <c r="A13" s="241">
        <v>6</v>
      </c>
      <c r="B13" s="242">
        <v>16884</v>
      </c>
      <c r="C13" s="242">
        <v>6552</v>
      </c>
      <c r="D13" s="242">
        <v>11418</v>
      </c>
      <c r="E13" s="242">
        <v>8952</v>
      </c>
      <c r="F13" s="242">
        <v>360</v>
      </c>
      <c r="G13" s="242">
        <v>900</v>
      </c>
      <c r="H13" s="274">
        <v>1416</v>
      </c>
      <c r="I13" s="274">
        <v>1416</v>
      </c>
      <c r="J13" s="274">
        <v>1004</v>
      </c>
      <c r="K13" s="274">
        <v>1146</v>
      </c>
      <c r="L13" s="274">
        <v>2754</v>
      </c>
      <c r="M13" s="274">
        <v>738</v>
      </c>
      <c r="N13" s="274">
        <v>1733</v>
      </c>
      <c r="O13" s="274">
        <v>1404</v>
      </c>
      <c r="P13" s="242">
        <v>1234</v>
      </c>
      <c r="Q13" s="242">
        <v>216</v>
      </c>
      <c r="R13" s="242">
        <v>3240</v>
      </c>
      <c r="S13" s="242">
        <v>1278</v>
      </c>
      <c r="T13" s="242">
        <v>288</v>
      </c>
      <c r="U13" s="242">
        <v>96</v>
      </c>
      <c r="V13" s="242">
        <v>1800</v>
      </c>
      <c r="W13" s="242">
        <v>720</v>
      </c>
      <c r="X13" s="242">
        <v>53</v>
      </c>
      <c r="Y13" s="242">
        <v>0</v>
      </c>
      <c r="Z13" s="274">
        <v>498</v>
      </c>
      <c r="AA13" s="274">
        <v>224</v>
      </c>
      <c r="AB13" s="274">
        <v>426</v>
      </c>
      <c r="AC13" s="274">
        <v>396</v>
      </c>
      <c r="AD13" s="274">
        <v>624</v>
      </c>
      <c r="AE13" s="274">
        <v>418</v>
      </c>
      <c r="AF13" s="274">
        <v>48</v>
      </c>
      <c r="AG13" s="274">
        <v>23</v>
      </c>
      <c r="AH13" s="274">
        <v>199</v>
      </c>
      <c r="AI13" s="274">
        <v>105</v>
      </c>
      <c r="AJ13" s="242">
        <v>0</v>
      </c>
      <c r="AK13" s="242"/>
      <c r="AL13" s="274">
        <v>1207</v>
      </c>
      <c r="AM13" s="242">
        <v>1207</v>
      </c>
      <c r="AN13" s="242">
        <v>360</v>
      </c>
      <c r="AO13" s="242"/>
      <c r="AP13" s="287">
        <v>1908</v>
      </c>
      <c r="AQ13" s="242">
        <v>2148</v>
      </c>
      <c r="AR13" s="242">
        <v>1080</v>
      </c>
      <c r="AS13" s="242">
        <v>459</v>
      </c>
      <c r="AT13" s="242">
        <v>1404</v>
      </c>
      <c r="AU13" s="242">
        <v>495</v>
      </c>
      <c r="AV13" s="242">
        <v>1771</v>
      </c>
      <c r="AW13" s="278">
        <v>1660.8</v>
      </c>
      <c r="AX13" s="242">
        <v>953</v>
      </c>
      <c r="AY13" s="242">
        <v>936</v>
      </c>
      <c r="AZ13" s="242">
        <v>0</v>
      </c>
      <c r="BA13" s="242">
        <v>0</v>
      </c>
      <c r="BB13" s="242">
        <v>336</v>
      </c>
      <c r="BC13" s="242">
        <v>144</v>
      </c>
      <c r="BD13" s="242">
        <v>0</v>
      </c>
      <c r="BE13" s="242">
        <v>0</v>
      </c>
      <c r="BF13" s="242">
        <v>0</v>
      </c>
      <c r="BG13" s="242">
        <v>0</v>
      </c>
      <c r="BH13" s="242">
        <v>19</v>
      </c>
      <c r="BI13" s="242"/>
      <c r="BJ13" s="242">
        <v>1073</v>
      </c>
      <c r="BK13" s="242">
        <v>515</v>
      </c>
      <c r="BL13" s="242">
        <v>240</v>
      </c>
      <c r="BM13" s="242">
        <v>300</v>
      </c>
      <c r="BN13" s="242">
        <v>931</v>
      </c>
      <c r="BO13" s="6">
        <v>0</v>
      </c>
      <c r="BP13" s="242">
        <v>705</v>
      </c>
      <c r="BQ13" s="242">
        <v>297</v>
      </c>
      <c r="BR13" s="242">
        <v>4</v>
      </c>
      <c r="BS13" s="242"/>
      <c r="BT13" s="242">
        <v>34</v>
      </c>
      <c r="BU13" s="242"/>
      <c r="BV13" s="242">
        <v>600</v>
      </c>
      <c r="BW13" s="242">
        <v>240</v>
      </c>
    </row>
    <row r="14" spans="1:75" ht="19.5" customHeight="1">
      <c r="A14" s="241">
        <v>7</v>
      </c>
      <c r="B14" s="242">
        <v>16716</v>
      </c>
      <c r="C14" s="242">
        <v>6294</v>
      </c>
      <c r="D14" s="242">
        <v>10206</v>
      </c>
      <c r="E14" s="242">
        <v>7686</v>
      </c>
      <c r="F14" s="242">
        <v>360</v>
      </c>
      <c r="G14" s="242">
        <v>900</v>
      </c>
      <c r="H14" s="274">
        <v>1056</v>
      </c>
      <c r="I14" s="274">
        <v>1488</v>
      </c>
      <c r="J14" s="274">
        <v>954</v>
      </c>
      <c r="K14" s="274">
        <v>1018</v>
      </c>
      <c r="L14" s="274">
        <v>2700</v>
      </c>
      <c r="M14" s="274">
        <v>594</v>
      </c>
      <c r="N14" s="274">
        <v>1834</v>
      </c>
      <c r="O14" s="274">
        <v>1332</v>
      </c>
      <c r="P14" s="242">
        <v>1152</v>
      </c>
      <c r="Q14" s="242">
        <v>1656</v>
      </c>
      <c r="R14" s="242">
        <v>3240</v>
      </c>
      <c r="S14" s="242">
        <v>270</v>
      </c>
      <c r="T14" s="242">
        <v>432</v>
      </c>
      <c r="U14" s="242">
        <v>48</v>
      </c>
      <c r="V14" s="242">
        <v>1792</v>
      </c>
      <c r="W14" s="242">
        <v>840</v>
      </c>
      <c r="X14" s="242">
        <v>46</v>
      </c>
      <c r="Y14" s="242">
        <v>0</v>
      </c>
      <c r="Z14" s="274">
        <v>575</v>
      </c>
      <c r="AA14" s="274">
        <v>228</v>
      </c>
      <c r="AB14" s="274">
        <v>379</v>
      </c>
      <c r="AC14" s="274">
        <v>383</v>
      </c>
      <c r="AD14" s="274">
        <v>718</v>
      </c>
      <c r="AE14" s="274">
        <v>542</v>
      </c>
      <c r="AF14" s="274">
        <v>67</v>
      </c>
      <c r="AG14" s="274">
        <v>29</v>
      </c>
      <c r="AH14" s="274">
        <v>199</v>
      </c>
      <c r="AI14" s="274">
        <v>104</v>
      </c>
      <c r="AJ14" s="242">
        <v>0</v>
      </c>
      <c r="AK14" s="242"/>
      <c r="AL14" s="274">
        <v>1212</v>
      </c>
      <c r="AM14" s="242">
        <v>1212</v>
      </c>
      <c r="AN14" s="242">
        <v>360</v>
      </c>
      <c r="AO14" s="242"/>
      <c r="AP14" s="287">
        <v>612</v>
      </c>
      <c r="AQ14" s="242">
        <v>840</v>
      </c>
      <c r="AR14" s="242">
        <v>1116</v>
      </c>
      <c r="AS14" s="242">
        <v>468</v>
      </c>
      <c r="AT14" s="242">
        <v>1332</v>
      </c>
      <c r="AU14" s="242">
        <v>396</v>
      </c>
      <c r="AV14" s="242">
        <v>1776</v>
      </c>
      <c r="AW14" s="278">
        <v>1689.6</v>
      </c>
      <c r="AX14" s="242">
        <v>1015</v>
      </c>
      <c r="AY14" s="242">
        <v>648</v>
      </c>
      <c r="AZ14" s="242">
        <v>0</v>
      </c>
      <c r="BA14" s="242">
        <v>0</v>
      </c>
      <c r="BB14" s="242">
        <v>336</v>
      </c>
      <c r="BC14" s="242">
        <v>624</v>
      </c>
      <c r="BD14" s="242">
        <v>0</v>
      </c>
      <c r="BE14" s="242">
        <v>0</v>
      </c>
      <c r="BF14" s="242">
        <v>0</v>
      </c>
      <c r="BG14" s="242">
        <v>0</v>
      </c>
      <c r="BH14" s="242">
        <v>19</v>
      </c>
      <c r="BI14" s="242"/>
      <c r="BJ14" s="242">
        <v>1340</v>
      </c>
      <c r="BK14" s="242">
        <v>534</v>
      </c>
      <c r="BL14" s="242">
        <v>230</v>
      </c>
      <c r="BM14" s="242">
        <v>304</v>
      </c>
      <c r="BN14" s="242">
        <v>982</v>
      </c>
      <c r="BO14" s="6">
        <v>0</v>
      </c>
      <c r="BP14" s="242">
        <v>703</v>
      </c>
      <c r="BQ14" s="242">
        <v>299</v>
      </c>
      <c r="BR14" s="242">
        <v>4</v>
      </c>
      <c r="BS14" s="242"/>
      <c r="BT14" s="242">
        <v>22</v>
      </c>
      <c r="BU14" s="242"/>
      <c r="BV14" s="242">
        <v>360</v>
      </c>
      <c r="BW14" s="242">
        <v>480</v>
      </c>
    </row>
    <row r="15" spans="1:75" ht="19.5" customHeight="1">
      <c r="A15" s="241">
        <v>8</v>
      </c>
      <c r="B15" s="242">
        <v>17208</v>
      </c>
      <c r="C15" s="242">
        <v>5460</v>
      </c>
      <c r="D15" s="242">
        <v>10434</v>
      </c>
      <c r="E15" s="242">
        <v>7032</v>
      </c>
      <c r="F15" s="242">
        <v>360</v>
      </c>
      <c r="G15" s="242">
        <v>360</v>
      </c>
      <c r="H15" s="274">
        <v>1368</v>
      </c>
      <c r="I15" s="274">
        <v>1464</v>
      </c>
      <c r="J15" s="274">
        <v>914</v>
      </c>
      <c r="K15" s="274">
        <v>920</v>
      </c>
      <c r="L15" s="274">
        <v>2763</v>
      </c>
      <c r="M15" s="274">
        <v>666</v>
      </c>
      <c r="N15" s="274">
        <v>1243</v>
      </c>
      <c r="O15" s="274">
        <v>1350</v>
      </c>
      <c r="P15" s="242">
        <v>1440</v>
      </c>
      <c r="Q15" s="242">
        <v>360</v>
      </c>
      <c r="R15" s="242">
        <v>3170</v>
      </c>
      <c r="S15" s="242">
        <v>432</v>
      </c>
      <c r="T15" s="242">
        <v>672</v>
      </c>
      <c r="U15" s="242">
        <v>240</v>
      </c>
      <c r="V15" s="242">
        <v>1920</v>
      </c>
      <c r="W15" s="242">
        <v>360</v>
      </c>
      <c r="X15" s="242">
        <v>139</v>
      </c>
      <c r="Y15" s="242">
        <v>0</v>
      </c>
      <c r="Z15" s="274">
        <v>658</v>
      </c>
      <c r="AA15" s="274">
        <v>240</v>
      </c>
      <c r="AB15" s="274">
        <v>396</v>
      </c>
      <c r="AC15" s="274">
        <v>382</v>
      </c>
      <c r="AD15" s="274">
        <v>696</v>
      </c>
      <c r="AE15" s="274">
        <v>540</v>
      </c>
      <c r="AF15" s="274">
        <v>67</v>
      </c>
      <c r="AG15" s="274">
        <v>22</v>
      </c>
      <c r="AH15" s="274">
        <v>197</v>
      </c>
      <c r="AI15" s="274">
        <v>100</v>
      </c>
      <c r="AJ15" s="242">
        <v>0</v>
      </c>
      <c r="AK15" s="242"/>
      <c r="AL15" s="274">
        <v>1205</v>
      </c>
      <c r="AM15" s="242">
        <v>1205</v>
      </c>
      <c r="AN15" s="242">
        <v>360</v>
      </c>
      <c r="AO15" s="242"/>
      <c r="AP15" s="287">
        <v>730</v>
      </c>
      <c r="AQ15" s="242">
        <v>936</v>
      </c>
      <c r="AR15" s="242">
        <v>1053</v>
      </c>
      <c r="AS15" s="242">
        <v>432</v>
      </c>
      <c r="AT15" s="242">
        <v>1350</v>
      </c>
      <c r="AU15" s="242">
        <v>396</v>
      </c>
      <c r="AV15" s="242">
        <v>1483</v>
      </c>
      <c r="AW15" s="278">
        <v>1190.4</v>
      </c>
      <c r="AX15" s="242">
        <v>648</v>
      </c>
      <c r="AY15" s="242">
        <v>576</v>
      </c>
      <c r="AZ15" s="242">
        <v>540</v>
      </c>
      <c r="BA15" s="242">
        <v>0</v>
      </c>
      <c r="BB15" s="242">
        <v>240</v>
      </c>
      <c r="BC15" s="242">
        <v>0</v>
      </c>
      <c r="BD15" s="242">
        <v>0</v>
      </c>
      <c r="BE15" s="242">
        <v>0</v>
      </c>
      <c r="BF15" s="242">
        <v>0</v>
      </c>
      <c r="BG15" s="242">
        <v>0</v>
      </c>
      <c r="BH15" s="242">
        <v>38</v>
      </c>
      <c r="BI15" s="242"/>
      <c r="BJ15" s="242">
        <v>1642</v>
      </c>
      <c r="BK15" s="242">
        <v>573</v>
      </c>
      <c r="BL15" s="242">
        <v>230</v>
      </c>
      <c r="BM15" s="242">
        <v>292</v>
      </c>
      <c r="BN15" s="242">
        <v>972</v>
      </c>
      <c r="BO15" s="6">
        <v>0</v>
      </c>
      <c r="BP15" s="242">
        <v>706</v>
      </c>
      <c r="BQ15" s="242">
        <v>297</v>
      </c>
      <c r="BR15" s="242">
        <v>4</v>
      </c>
      <c r="BS15" s="242"/>
      <c r="BT15" s="242">
        <v>77</v>
      </c>
      <c r="BU15" s="242"/>
      <c r="BV15" s="242">
        <v>360</v>
      </c>
      <c r="BW15" s="242">
        <v>480</v>
      </c>
    </row>
    <row r="16" spans="1:75" ht="19.5" customHeight="1">
      <c r="A16" s="241">
        <v>9</v>
      </c>
      <c r="B16" s="242">
        <v>18036</v>
      </c>
      <c r="C16" s="242">
        <v>5316</v>
      </c>
      <c r="D16" s="242">
        <v>11436</v>
      </c>
      <c r="E16" s="242">
        <v>7128</v>
      </c>
      <c r="F16" s="242">
        <v>180</v>
      </c>
      <c r="G16" s="242">
        <v>180</v>
      </c>
      <c r="H16" s="274">
        <v>1056</v>
      </c>
      <c r="I16" s="274">
        <v>1524</v>
      </c>
      <c r="J16" s="274">
        <v>936</v>
      </c>
      <c r="K16" s="274">
        <v>931</v>
      </c>
      <c r="L16" s="274">
        <v>2835</v>
      </c>
      <c r="M16" s="274">
        <v>702</v>
      </c>
      <c r="N16" s="274">
        <v>1243</v>
      </c>
      <c r="O16" s="274">
        <v>1422</v>
      </c>
      <c r="P16" s="242">
        <v>1368</v>
      </c>
      <c r="Q16" s="242">
        <v>936</v>
      </c>
      <c r="R16" s="242">
        <v>3427</v>
      </c>
      <c r="S16" s="242">
        <v>720</v>
      </c>
      <c r="T16" s="242">
        <v>96</v>
      </c>
      <c r="U16" s="242">
        <v>192</v>
      </c>
      <c r="V16" s="242">
        <v>3360</v>
      </c>
      <c r="W16" s="242">
        <v>1080</v>
      </c>
      <c r="X16" s="242">
        <v>142</v>
      </c>
      <c r="Y16" s="242">
        <v>0</v>
      </c>
      <c r="Z16" s="274">
        <v>754</v>
      </c>
      <c r="AA16" s="274">
        <v>259</v>
      </c>
      <c r="AB16" s="274">
        <v>432</v>
      </c>
      <c r="AC16" s="274">
        <v>396</v>
      </c>
      <c r="AD16" s="274">
        <v>720</v>
      </c>
      <c r="AE16" s="274">
        <v>574</v>
      </c>
      <c r="AF16" s="274">
        <v>64</v>
      </c>
      <c r="AG16" s="274">
        <v>18</v>
      </c>
      <c r="AH16" s="274">
        <v>194</v>
      </c>
      <c r="AI16" s="274">
        <v>94</v>
      </c>
      <c r="AJ16" s="242">
        <v>0</v>
      </c>
      <c r="AK16" s="242"/>
      <c r="AL16" s="274">
        <v>1229</v>
      </c>
      <c r="AM16" s="242">
        <v>1229</v>
      </c>
      <c r="AN16" s="242">
        <v>360</v>
      </c>
      <c r="AO16" s="242"/>
      <c r="AP16" s="287">
        <v>1300</v>
      </c>
      <c r="AQ16" s="242">
        <v>1596</v>
      </c>
      <c r="AR16" s="242">
        <v>1053</v>
      </c>
      <c r="AS16" s="242">
        <v>378</v>
      </c>
      <c r="AT16" s="242">
        <v>1273</v>
      </c>
      <c r="AU16" s="242">
        <v>495</v>
      </c>
      <c r="AV16" s="242">
        <v>1560</v>
      </c>
      <c r="AW16" s="278">
        <v>912</v>
      </c>
      <c r="AX16" s="242">
        <v>1207</v>
      </c>
      <c r="AY16" s="242">
        <v>936</v>
      </c>
      <c r="AZ16" s="242">
        <v>0</v>
      </c>
      <c r="BA16" s="242">
        <v>0</v>
      </c>
      <c r="BB16" s="242">
        <v>384</v>
      </c>
      <c r="BC16" s="242">
        <v>144</v>
      </c>
      <c r="BD16" s="242">
        <v>0</v>
      </c>
      <c r="BE16" s="242">
        <v>0</v>
      </c>
      <c r="BF16" s="242">
        <v>0</v>
      </c>
      <c r="BG16" s="242">
        <v>0</v>
      </c>
      <c r="BH16" s="242">
        <v>93</v>
      </c>
      <c r="BI16" s="242"/>
      <c r="BJ16" s="242">
        <v>1865</v>
      </c>
      <c r="BK16" s="242">
        <v>612</v>
      </c>
      <c r="BL16" s="242">
        <v>240</v>
      </c>
      <c r="BM16" s="242">
        <v>291</v>
      </c>
      <c r="BN16" s="242">
        <v>953</v>
      </c>
      <c r="BO16" s="6">
        <v>0</v>
      </c>
      <c r="BP16" s="242">
        <v>703</v>
      </c>
      <c r="BQ16" s="242">
        <v>291</v>
      </c>
      <c r="BR16" s="242">
        <v>5</v>
      </c>
      <c r="BS16" s="242"/>
      <c r="BT16" s="242">
        <v>126</v>
      </c>
      <c r="BU16" s="242"/>
      <c r="BV16" s="242">
        <v>600</v>
      </c>
      <c r="BW16" s="242">
        <v>720</v>
      </c>
    </row>
    <row r="17" spans="1:75" ht="19.5" customHeight="1">
      <c r="A17" s="241">
        <v>10</v>
      </c>
      <c r="B17" s="242">
        <v>19134</v>
      </c>
      <c r="C17" s="242">
        <v>5688</v>
      </c>
      <c r="D17" s="242">
        <v>12912</v>
      </c>
      <c r="E17" s="242">
        <v>8220</v>
      </c>
      <c r="F17" s="242">
        <v>360</v>
      </c>
      <c r="G17" s="242">
        <v>180</v>
      </c>
      <c r="H17" s="274">
        <v>1380</v>
      </c>
      <c r="I17" s="274">
        <v>1488</v>
      </c>
      <c r="J17" s="274">
        <v>1067</v>
      </c>
      <c r="K17" s="274">
        <v>1188</v>
      </c>
      <c r="L17" s="274">
        <v>2979</v>
      </c>
      <c r="M17" s="274">
        <v>819</v>
      </c>
      <c r="N17" s="274">
        <v>1339</v>
      </c>
      <c r="O17" s="274">
        <v>1467</v>
      </c>
      <c r="P17" s="242">
        <v>1878</v>
      </c>
      <c r="Q17" s="242">
        <v>720</v>
      </c>
      <c r="R17" s="242">
        <v>2930</v>
      </c>
      <c r="S17" s="242">
        <v>486</v>
      </c>
      <c r="T17" s="242">
        <v>384</v>
      </c>
      <c r="U17" s="242">
        <v>144</v>
      </c>
      <c r="V17" s="242">
        <v>3240</v>
      </c>
      <c r="W17" s="242">
        <v>840</v>
      </c>
      <c r="X17" s="242">
        <v>156</v>
      </c>
      <c r="Y17" s="242">
        <v>0</v>
      </c>
      <c r="Z17" s="274">
        <v>830</v>
      </c>
      <c r="AA17" s="274">
        <v>260</v>
      </c>
      <c r="AB17" s="274">
        <v>420</v>
      </c>
      <c r="AC17" s="274">
        <v>374</v>
      </c>
      <c r="AD17" s="274">
        <v>681</v>
      </c>
      <c r="AE17" s="274">
        <v>533</v>
      </c>
      <c r="AF17" s="274">
        <v>67</v>
      </c>
      <c r="AG17" s="274">
        <v>25</v>
      </c>
      <c r="AH17" s="274">
        <v>192</v>
      </c>
      <c r="AI17" s="274">
        <v>89</v>
      </c>
      <c r="AJ17" s="242">
        <v>0</v>
      </c>
      <c r="AK17" s="242"/>
      <c r="AL17" s="274">
        <v>1231</v>
      </c>
      <c r="AM17" s="242">
        <v>1231</v>
      </c>
      <c r="AN17" s="242">
        <v>360</v>
      </c>
      <c r="AO17" s="242"/>
      <c r="AP17" s="287">
        <v>1970</v>
      </c>
      <c r="AQ17" s="242">
        <v>2244</v>
      </c>
      <c r="AR17" s="242">
        <v>1116</v>
      </c>
      <c r="AS17" s="242">
        <v>450</v>
      </c>
      <c r="AT17" s="242">
        <v>1467</v>
      </c>
      <c r="AU17" s="242">
        <v>504</v>
      </c>
      <c r="AV17" s="242">
        <v>1795</v>
      </c>
      <c r="AW17" s="278">
        <v>1497.6</v>
      </c>
      <c r="AX17" s="242">
        <v>1067</v>
      </c>
      <c r="AY17" s="277">
        <v>648</v>
      </c>
      <c r="AZ17" s="242">
        <v>0</v>
      </c>
      <c r="BA17" s="242">
        <v>0</v>
      </c>
      <c r="BB17" s="242">
        <v>432</v>
      </c>
      <c r="BC17" s="242">
        <v>192</v>
      </c>
      <c r="BD17" s="242">
        <v>0</v>
      </c>
      <c r="BE17" s="242">
        <v>0</v>
      </c>
      <c r="BF17" s="242">
        <v>0</v>
      </c>
      <c r="BG17" s="242">
        <v>0</v>
      </c>
      <c r="BH17" s="242">
        <v>91</v>
      </c>
      <c r="BI17" s="242"/>
      <c r="BJ17" s="242">
        <v>2014</v>
      </c>
      <c r="BK17" s="242">
        <v>604</v>
      </c>
      <c r="BL17" s="242">
        <v>250</v>
      </c>
      <c r="BM17" s="242">
        <v>285</v>
      </c>
      <c r="BN17" s="242">
        <v>973</v>
      </c>
      <c r="BO17" s="6">
        <v>0</v>
      </c>
      <c r="BP17" s="242">
        <v>706</v>
      </c>
      <c r="BQ17" s="242">
        <v>289</v>
      </c>
      <c r="BR17" s="242">
        <v>2</v>
      </c>
      <c r="BS17" s="242"/>
      <c r="BT17" s="242">
        <v>68</v>
      </c>
      <c r="BU17" s="242"/>
      <c r="BV17" s="242">
        <v>600</v>
      </c>
      <c r="BW17" s="242">
        <v>240</v>
      </c>
    </row>
    <row r="18" spans="1:75" ht="19.5" customHeight="1">
      <c r="A18" s="241">
        <v>11</v>
      </c>
      <c r="B18" s="242">
        <v>19014</v>
      </c>
      <c r="C18" s="242">
        <v>5562</v>
      </c>
      <c r="D18" s="242">
        <v>12852</v>
      </c>
      <c r="E18" s="242">
        <v>8154</v>
      </c>
      <c r="F18" s="242">
        <v>360</v>
      </c>
      <c r="G18" s="242">
        <v>0</v>
      </c>
      <c r="H18" s="274">
        <v>1404</v>
      </c>
      <c r="I18" s="274">
        <v>1488</v>
      </c>
      <c r="J18" s="274">
        <v>1071</v>
      </c>
      <c r="K18" s="274">
        <v>1167</v>
      </c>
      <c r="L18" s="274">
        <v>2907</v>
      </c>
      <c r="M18" s="274">
        <v>738</v>
      </c>
      <c r="N18" s="274">
        <v>1306</v>
      </c>
      <c r="O18" s="274">
        <v>1422</v>
      </c>
      <c r="P18" s="242">
        <v>1872</v>
      </c>
      <c r="Q18" s="242">
        <v>1080</v>
      </c>
      <c r="R18" s="242">
        <v>2841</v>
      </c>
      <c r="S18" s="242">
        <v>720</v>
      </c>
      <c r="T18" s="242">
        <v>576</v>
      </c>
      <c r="U18" s="242">
        <v>240</v>
      </c>
      <c r="V18" s="242">
        <v>3000</v>
      </c>
      <c r="W18" s="242">
        <v>1200</v>
      </c>
      <c r="X18" s="242">
        <v>250</v>
      </c>
      <c r="Y18" s="242">
        <v>0</v>
      </c>
      <c r="Z18" s="274">
        <v>853</v>
      </c>
      <c r="AA18" s="274">
        <v>254</v>
      </c>
      <c r="AB18" s="274">
        <v>408</v>
      </c>
      <c r="AC18" s="274">
        <v>367</v>
      </c>
      <c r="AD18" s="274">
        <v>689</v>
      </c>
      <c r="AE18" s="274">
        <v>511</v>
      </c>
      <c r="AF18" s="274">
        <v>67</v>
      </c>
      <c r="AG18" s="274">
        <v>23</v>
      </c>
      <c r="AH18" s="274">
        <v>192</v>
      </c>
      <c r="AI18" s="274">
        <v>89</v>
      </c>
      <c r="AJ18" s="242">
        <v>0</v>
      </c>
      <c r="AK18" s="242"/>
      <c r="AL18" s="274">
        <v>1219</v>
      </c>
      <c r="AM18" s="242">
        <v>1219</v>
      </c>
      <c r="AN18" s="242">
        <v>360</v>
      </c>
      <c r="AO18" s="242"/>
      <c r="AP18" s="287">
        <v>1919</v>
      </c>
      <c r="AQ18" s="242">
        <v>2304</v>
      </c>
      <c r="AR18" s="242">
        <v>1089</v>
      </c>
      <c r="AS18" s="242">
        <v>432</v>
      </c>
      <c r="AT18" s="242">
        <v>1422</v>
      </c>
      <c r="AU18" s="242">
        <v>459</v>
      </c>
      <c r="AV18" s="242">
        <v>1560</v>
      </c>
      <c r="AW18" s="278">
        <v>1545.6</v>
      </c>
      <c r="AX18" s="242">
        <v>1224</v>
      </c>
      <c r="AY18" s="242">
        <v>720</v>
      </c>
      <c r="AZ18" s="242">
        <v>180</v>
      </c>
      <c r="BA18" s="242">
        <v>0</v>
      </c>
      <c r="BB18" s="242">
        <v>480</v>
      </c>
      <c r="BC18" s="242">
        <v>240</v>
      </c>
      <c r="BD18" s="242">
        <v>0</v>
      </c>
      <c r="BE18" s="242">
        <v>0</v>
      </c>
      <c r="BF18" s="242">
        <v>0</v>
      </c>
      <c r="BG18" s="242">
        <v>0</v>
      </c>
      <c r="BH18" s="242">
        <v>110</v>
      </c>
      <c r="BI18" s="242"/>
      <c r="BJ18" s="242">
        <v>2075</v>
      </c>
      <c r="BK18" s="242">
        <v>616</v>
      </c>
      <c r="BL18" s="242">
        <v>230</v>
      </c>
      <c r="BM18" s="242">
        <v>269</v>
      </c>
      <c r="BN18" s="242">
        <v>919</v>
      </c>
      <c r="BO18" s="6">
        <v>0</v>
      </c>
      <c r="BP18" s="242">
        <v>705</v>
      </c>
      <c r="BQ18" s="242">
        <v>289</v>
      </c>
      <c r="BR18" s="242">
        <v>6</v>
      </c>
      <c r="BS18" s="242"/>
      <c r="BT18" s="242">
        <v>92</v>
      </c>
      <c r="BU18" s="242"/>
      <c r="BV18" s="242">
        <v>480</v>
      </c>
      <c r="BW18" s="242">
        <v>600</v>
      </c>
    </row>
    <row r="19" spans="1:75" ht="19.5" customHeight="1">
      <c r="A19" s="241">
        <v>12</v>
      </c>
      <c r="B19" s="242">
        <v>18834</v>
      </c>
      <c r="C19" s="242">
        <v>5778</v>
      </c>
      <c r="D19" s="242">
        <v>11634</v>
      </c>
      <c r="E19" s="242">
        <v>7350</v>
      </c>
      <c r="F19" s="242">
        <v>360</v>
      </c>
      <c r="G19" s="242">
        <v>0</v>
      </c>
      <c r="H19" s="274">
        <v>1368</v>
      </c>
      <c r="I19" s="274">
        <v>1500</v>
      </c>
      <c r="J19" s="274">
        <v>1107</v>
      </c>
      <c r="K19" s="274">
        <v>1023</v>
      </c>
      <c r="L19" s="274">
        <v>2844</v>
      </c>
      <c r="M19" s="274">
        <v>720</v>
      </c>
      <c r="N19" s="274">
        <v>1478</v>
      </c>
      <c r="O19" s="274">
        <v>1404</v>
      </c>
      <c r="P19" s="242">
        <v>1871</v>
      </c>
      <c r="Q19" s="242">
        <v>576</v>
      </c>
      <c r="R19" s="242">
        <v>3240</v>
      </c>
      <c r="S19" s="242">
        <v>432</v>
      </c>
      <c r="T19" s="242">
        <v>672</v>
      </c>
      <c r="U19" s="242">
        <v>192</v>
      </c>
      <c r="V19" s="242">
        <v>2340</v>
      </c>
      <c r="W19" s="242">
        <v>840</v>
      </c>
      <c r="X19" s="242">
        <v>130</v>
      </c>
      <c r="Y19" s="242">
        <v>0</v>
      </c>
      <c r="Z19" s="274">
        <v>827</v>
      </c>
      <c r="AA19" s="274">
        <v>257</v>
      </c>
      <c r="AB19" s="274">
        <v>405</v>
      </c>
      <c r="AC19" s="274">
        <v>378</v>
      </c>
      <c r="AD19" s="274">
        <v>713</v>
      </c>
      <c r="AE19" s="274">
        <v>550</v>
      </c>
      <c r="AF19" s="274">
        <v>67</v>
      </c>
      <c r="AG19" s="274">
        <v>22</v>
      </c>
      <c r="AH19" s="274">
        <v>193</v>
      </c>
      <c r="AI19" s="274">
        <v>90</v>
      </c>
      <c r="AJ19" s="242">
        <v>0</v>
      </c>
      <c r="AK19" s="242"/>
      <c r="AL19" s="274">
        <v>1219</v>
      </c>
      <c r="AM19" s="242">
        <v>1219</v>
      </c>
      <c r="AN19" s="242">
        <v>180</v>
      </c>
      <c r="AO19" s="242"/>
      <c r="AP19" s="287">
        <v>1346</v>
      </c>
      <c r="AQ19" s="242">
        <v>1308</v>
      </c>
      <c r="AR19" s="242">
        <v>1080</v>
      </c>
      <c r="AS19" s="242">
        <v>702</v>
      </c>
      <c r="AT19" s="242">
        <v>1404</v>
      </c>
      <c r="AU19" s="242">
        <v>477</v>
      </c>
      <c r="AV19" s="242">
        <v>1560</v>
      </c>
      <c r="AW19" s="278">
        <v>1425.6</v>
      </c>
      <c r="AX19" s="242">
        <v>1152</v>
      </c>
      <c r="AY19" s="242">
        <v>792</v>
      </c>
      <c r="AZ19" s="242">
        <v>180</v>
      </c>
      <c r="BA19" s="242">
        <v>0</v>
      </c>
      <c r="BB19" s="242">
        <v>240</v>
      </c>
      <c r="BC19" s="242">
        <v>96</v>
      </c>
      <c r="BD19" s="242">
        <v>0</v>
      </c>
      <c r="BE19" s="242">
        <v>0</v>
      </c>
      <c r="BF19" s="242">
        <v>0</v>
      </c>
      <c r="BG19" s="242">
        <v>0</v>
      </c>
      <c r="BH19" s="277">
        <v>88</v>
      </c>
      <c r="BI19" s="242"/>
      <c r="BJ19" s="242">
        <v>1997</v>
      </c>
      <c r="BK19" s="242">
        <v>614</v>
      </c>
      <c r="BL19" s="242">
        <v>230</v>
      </c>
      <c r="BM19" s="242">
        <v>282</v>
      </c>
      <c r="BN19" s="242">
        <v>917</v>
      </c>
      <c r="BO19" s="6">
        <v>0</v>
      </c>
      <c r="BP19" s="242">
        <v>708</v>
      </c>
      <c r="BQ19" s="242">
        <v>291</v>
      </c>
      <c r="BR19" s="242">
        <v>5</v>
      </c>
      <c r="BS19" s="242"/>
      <c r="BT19" s="242">
        <v>67</v>
      </c>
      <c r="BU19" s="242"/>
      <c r="BV19" s="242">
        <v>480</v>
      </c>
      <c r="BW19" s="242">
        <v>360</v>
      </c>
    </row>
    <row r="20" spans="1:75" ht="19.5" customHeight="1">
      <c r="A20" s="241">
        <v>13</v>
      </c>
      <c r="B20" s="242">
        <v>18696</v>
      </c>
      <c r="C20" s="242">
        <v>5748</v>
      </c>
      <c r="D20" s="242">
        <v>12540</v>
      </c>
      <c r="E20" s="242">
        <v>8106</v>
      </c>
      <c r="F20" s="242">
        <v>180</v>
      </c>
      <c r="G20" s="242">
        <v>0</v>
      </c>
      <c r="H20" s="274">
        <v>1356</v>
      </c>
      <c r="I20" s="274">
        <v>1476</v>
      </c>
      <c r="J20" s="274">
        <v>995</v>
      </c>
      <c r="K20" s="274">
        <v>1018</v>
      </c>
      <c r="L20" s="274">
        <v>2871</v>
      </c>
      <c r="M20" s="274">
        <v>765</v>
      </c>
      <c r="N20" s="274">
        <v>1594</v>
      </c>
      <c r="O20" s="274">
        <v>1413</v>
      </c>
      <c r="P20" s="278">
        <v>1800</v>
      </c>
      <c r="Q20" s="242">
        <v>1296</v>
      </c>
      <c r="R20" s="242">
        <v>3346</v>
      </c>
      <c r="S20" s="242">
        <v>720</v>
      </c>
      <c r="T20" s="242">
        <v>576</v>
      </c>
      <c r="U20" s="242">
        <v>192</v>
      </c>
      <c r="V20" s="242">
        <v>2340</v>
      </c>
      <c r="W20" s="242">
        <v>1320</v>
      </c>
      <c r="X20" s="242">
        <v>223</v>
      </c>
      <c r="Y20" s="242">
        <v>0</v>
      </c>
      <c r="Z20" s="274">
        <v>816</v>
      </c>
      <c r="AA20" s="274">
        <v>259</v>
      </c>
      <c r="AB20" s="274">
        <v>405</v>
      </c>
      <c r="AC20" s="274">
        <v>374</v>
      </c>
      <c r="AD20" s="274">
        <v>624</v>
      </c>
      <c r="AE20" s="274">
        <v>494</v>
      </c>
      <c r="AF20" s="274">
        <v>67</v>
      </c>
      <c r="AG20" s="274">
        <v>24</v>
      </c>
      <c r="AH20" s="274">
        <v>243</v>
      </c>
      <c r="AI20" s="274">
        <v>123</v>
      </c>
      <c r="AJ20" s="242">
        <v>1</v>
      </c>
      <c r="AK20" s="242"/>
      <c r="AL20" s="274">
        <v>1260</v>
      </c>
      <c r="AM20" s="242">
        <v>1260</v>
      </c>
      <c r="AN20" s="242">
        <v>180</v>
      </c>
      <c r="AO20" s="242"/>
      <c r="AP20" s="287">
        <v>2100</v>
      </c>
      <c r="AQ20" s="242">
        <v>2508</v>
      </c>
      <c r="AR20" s="242">
        <v>1080</v>
      </c>
      <c r="AS20" s="242">
        <v>432</v>
      </c>
      <c r="AT20" s="242">
        <v>1515</v>
      </c>
      <c r="AU20" s="242">
        <v>459</v>
      </c>
      <c r="AV20" s="242">
        <v>1627</v>
      </c>
      <c r="AW20" s="278">
        <v>1219.2</v>
      </c>
      <c r="AX20" s="242">
        <v>1152</v>
      </c>
      <c r="AY20" s="242">
        <v>864</v>
      </c>
      <c r="AZ20" s="242">
        <v>180</v>
      </c>
      <c r="BA20" s="242">
        <v>0</v>
      </c>
      <c r="BB20" s="242">
        <v>288</v>
      </c>
      <c r="BC20" s="242">
        <v>144</v>
      </c>
      <c r="BD20" s="242">
        <v>0</v>
      </c>
      <c r="BE20" s="242">
        <v>0</v>
      </c>
      <c r="BF20" s="242">
        <v>0</v>
      </c>
      <c r="BG20" s="242">
        <v>0</v>
      </c>
      <c r="BH20" s="242">
        <v>77</v>
      </c>
      <c r="BI20" s="242"/>
      <c r="BJ20" s="242">
        <v>1930</v>
      </c>
      <c r="BK20" s="242">
        <v>605</v>
      </c>
      <c r="BL20" s="242">
        <v>230</v>
      </c>
      <c r="BM20" s="242">
        <v>284</v>
      </c>
      <c r="BN20" s="242">
        <v>910</v>
      </c>
      <c r="BO20" s="6">
        <v>0</v>
      </c>
      <c r="BP20" s="242">
        <v>719</v>
      </c>
      <c r="BQ20" s="242">
        <v>296</v>
      </c>
      <c r="BR20" s="242">
        <v>6</v>
      </c>
      <c r="BS20" s="242"/>
      <c r="BT20" s="242">
        <v>67</v>
      </c>
      <c r="BU20" s="242"/>
      <c r="BV20" s="242">
        <v>480</v>
      </c>
      <c r="BW20" s="242">
        <v>600</v>
      </c>
    </row>
    <row r="21" spans="1:75" ht="19.5" customHeight="1">
      <c r="A21" s="241">
        <v>14</v>
      </c>
      <c r="B21" s="242">
        <v>18582</v>
      </c>
      <c r="C21" s="242">
        <v>5802</v>
      </c>
      <c r="D21" s="242">
        <v>12780</v>
      </c>
      <c r="E21" s="242">
        <v>8388</v>
      </c>
      <c r="F21" s="242">
        <v>360</v>
      </c>
      <c r="G21" s="242">
        <v>0</v>
      </c>
      <c r="H21" s="274">
        <v>1380</v>
      </c>
      <c r="I21" s="274">
        <v>1488</v>
      </c>
      <c r="J21" s="274">
        <v>1071</v>
      </c>
      <c r="K21" s="274">
        <v>1178</v>
      </c>
      <c r="L21" s="274">
        <v>2889</v>
      </c>
      <c r="M21" s="274">
        <v>801</v>
      </c>
      <c r="N21" s="274">
        <v>1790</v>
      </c>
      <c r="O21" s="274">
        <v>1467</v>
      </c>
      <c r="P21" s="242">
        <v>1872</v>
      </c>
      <c r="Q21" s="242">
        <v>720</v>
      </c>
      <c r="R21" s="242">
        <v>2944</v>
      </c>
      <c r="S21" s="242">
        <v>450</v>
      </c>
      <c r="T21" s="242">
        <v>336</v>
      </c>
      <c r="U21" s="242">
        <v>192</v>
      </c>
      <c r="V21" s="242">
        <v>2640</v>
      </c>
      <c r="W21" s="242">
        <v>960</v>
      </c>
      <c r="X21" s="242">
        <v>144</v>
      </c>
      <c r="Y21" s="242">
        <v>0</v>
      </c>
      <c r="Z21" s="274">
        <v>814</v>
      </c>
      <c r="AA21" s="274">
        <v>260</v>
      </c>
      <c r="AB21" s="274">
        <v>416</v>
      </c>
      <c r="AC21" s="274">
        <v>371</v>
      </c>
      <c r="AD21" s="274">
        <v>600</v>
      </c>
      <c r="AE21" s="274">
        <v>406</v>
      </c>
      <c r="AF21" s="274">
        <v>66</v>
      </c>
      <c r="AG21" s="274">
        <v>22</v>
      </c>
      <c r="AH21" s="274">
        <v>191</v>
      </c>
      <c r="AI21" s="274">
        <v>89</v>
      </c>
      <c r="AJ21" s="242">
        <v>0</v>
      </c>
      <c r="AK21" s="242"/>
      <c r="AL21" s="274">
        <v>1068</v>
      </c>
      <c r="AM21" s="242">
        <v>1068</v>
      </c>
      <c r="AN21" s="242">
        <v>720</v>
      </c>
      <c r="AO21" s="242"/>
      <c r="AP21" s="287">
        <v>1337</v>
      </c>
      <c r="AQ21" s="242">
        <v>2316</v>
      </c>
      <c r="AR21" s="242">
        <v>1197</v>
      </c>
      <c r="AS21" s="242">
        <v>648</v>
      </c>
      <c r="AT21" s="242">
        <v>1467</v>
      </c>
      <c r="AU21" s="242">
        <v>540</v>
      </c>
      <c r="AV21" s="242">
        <v>1752</v>
      </c>
      <c r="AW21" s="278">
        <v>1420.8</v>
      </c>
      <c r="AX21" s="242">
        <v>1368</v>
      </c>
      <c r="AY21" s="242">
        <v>1008</v>
      </c>
      <c r="AZ21" s="242">
        <v>180</v>
      </c>
      <c r="BA21" s="242">
        <v>180</v>
      </c>
      <c r="BB21" s="242">
        <v>288</v>
      </c>
      <c r="BC21" s="242">
        <v>240</v>
      </c>
      <c r="BD21" s="242">
        <v>0</v>
      </c>
      <c r="BE21" s="242">
        <v>0</v>
      </c>
      <c r="BF21" s="242">
        <v>0</v>
      </c>
      <c r="BG21" s="242">
        <v>0</v>
      </c>
      <c r="BH21" s="242">
        <v>79</v>
      </c>
      <c r="BI21" s="242"/>
      <c r="BJ21" s="242">
        <v>1874</v>
      </c>
      <c r="BK21" s="242">
        <v>598</v>
      </c>
      <c r="BL21" s="242">
        <v>230</v>
      </c>
      <c r="BM21" s="242">
        <v>271</v>
      </c>
      <c r="BN21" s="242">
        <v>943</v>
      </c>
      <c r="BO21" s="6">
        <v>0</v>
      </c>
      <c r="BP21" s="242">
        <v>701</v>
      </c>
      <c r="BQ21" s="242">
        <v>290</v>
      </c>
      <c r="BR21" s="242">
        <v>2</v>
      </c>
      <c r="BS21" s="242"/>
      <c r="BT21" s="242">
        <v>41</v>
      </c>
      <c r="BU21" s="242"/>
      <c r="BV21" s="242">
        <v>600</v>
      </c>
      <c r="BW21" s="242">
        <v>600</v>
      </c>
    </row>
    <row r="22" spans="1:75" ht="19.5" customHeight="1">
      <c r="A22" s="241">
        <v>15</v>
      </c>
      <c r="B22" s="242">
        <v>18150</v>
      </c>
      <c r="C22" s="242">
        <v>5622</v>
      </c>
      <c r="D22" s="242">
        <v>12810</v>
      </c>
      <c r="E22" s="242">
        <v>8352</v>
      </c>
      <c r="F22" s="242">
        <v>540</v>
      </c>
      <c r="G22" s="242">
        <v>180</v>
      </c>
      <c r="H22" s="274">
        <v>1392</v>
      </c>
      <c r="I22" s="274">
        <v>1488</v>
      </c>
      <c r="J22" s="274">
        <v>1076</v>
      </c>
      <c r="K22" s="274">
        <v>1193</v>
      </c>
      <c r="L22" s="274">
        <v>2952</v>
      </c>
      <c r="M22" s="274">
        <v>837</v>
      </c>
      <c r="N22" s="274">
        <v>1776</v>
      </c>
      <c r="O22" s="274">
        <v>1458</v>
      </c>
      <c r="P22" s="242">
        <v>1728</v>
      </c>
      <c r="Q22" s="242">
        <v>1152</v>
      </c>
      <c r="R22" s="242">
        <v>2395</v>
      </c>
      <c r="S22" s="242">
        <v>594</v>
      </c>
      <c r="T22" s="242">
        <v>480</v>
      </c>
      <c r="U22" s="242">
        <v>240</v>
      </c>
      <c r="V22" s="242">
        <v>2760</v>
      </c>
      <c r="W22" s="242">
        <v>840</v>
      </c>
      <c r="X22" s="242">
        <v>140</v>
      </c>
      <c r="Y22" s="242">
        <v>0</v>
      </c>
      <c r="Z22" s="274">
        <v>782</v>
      </c>
      <c r="AA22" s="274">
        <v>263</v>
      </c>
      <c r="AB22" s="274">
        <v>383</v>
      </c>
      <c r="AC22" s="274">
        <v>368</v>
      </c>
      <c r="AD22" s="274">
        <v>646</v>
      </c>
      <c r="AE22" s="274">
        <v>456</v>
      </c>
      <c r="AF22" s="274">
        <v>66</v>
      </c>
      <c r="AG22" s="274">
        <v>20</v>
      </c>
      <c r="AH22" s="274">
        <v>206</v>
      </c>
      <c r="AI22" s="274">
        <v>91</v>
      </c>
      <c r="AJ22" s="242">
        <v>1</v>
      </c>
      <c r="AK22" s="242"/>
      <c r="AL22" s="274">
        <v>828</v>
      </c>
      <c r="AM22" s="242">
        <v>828</v>
      </c>
      <c r="AN22" s="242">
        <v>180</v>
      </c>
      <c r="AO22" s="242"/>
      <c r="AP22" s="287">
        <v>1960</v>
      </c>
      <c r="AQ22" s="242">
        <v>2352</v>
      </c>
      <c r="AR22" s="242">
        <v>1098</v>
      </c>
      <c r="AS22" s="242">
        <v>477</v>
      </c>
      <c r="AT22" s="242">
        <v>1458</v>
      </c>
      <c r="AU22" s="242">
        <v>522</v>
      </c>
      <c r="AV22" s="242">
        <v>1723</v>
      </c>
      <c r="AW22" s="278">
        <v>1401.6</v>
      </c>
      <c r="AX22" s="242">
        <v>1303</v>
      </c>
      <c r="AY22" s="242">
        <v>576</v>
      </c>
      <c r="AZ22" s="242">
        <v>180</v>
      </c>
      <c r="BA22" s="242">
        <v>0</v>
      </c>
      <c r="BB22" s="242">
        <v>288</v>
      </c>
      <c r="BC22" s="242">
        <v>144</v>
      </c>
      <c r="BD22" s="242">
        <v>0</v>
      </c>
      <c r="BE22" s="242">
        <v>0</v>
      </c>
      <c r="BF22" s="242">
        <v>0</v>
      </c>
      <c r="BG22" s="242">
        <v>0</v>
      </c>
      <c r="BH22" s="242">
        <v>77</v>
      </c>
      <c r="BI22" s="242"/>
      <c r="BJ22" s="242">
        <v>1803</v>
      </c>
      <c r="BK22" s="242">
        <v>590</v>
      </c>
      <c r="BL22" s="242">
        <v>310</v>
      </c>
      <c r="BM22" s="242">
        <v>276</v>
      </c>
      <c r="BN22" s="242">
        <v>864</v>
      </c>
      <c r="BO22" s="6">
        <v>0</v>
      </c>
      <c r="BP22" s="242">
        <v>692</v>
      </c>
      <c r="BQ22" s="242">
        <v>279</v>
      </c>
      <c r="BR22" s="242">
        <v>6</v>
      </c>
      <c r="BS22" s="242"/>
      <c r="BT22" s="242">
        <v>29</v>
      </c>
      <c r="BU22" s="242"/>
      <c r="BV22" s="242">
        <v>840</v>
      </c>
      <c r="BW22" s="242">
        <v>840</v>
      </c>
    </row>
    <row r="23" spans="1:75" ht="19.5" customHeight="1">
      <c r="A23" s="241">
        <v>16</v>
      </c>
      <c r="B23" s="242">
        <v>18066</v>
      </c>
      <c r="C23" s="242">
        <v>5646</v>
      </c>
      <c r="D23" s="242">
        <v>12984</v>
      </c>
      <c r="E23" s="242">
        <v>8658</v>
      </c>
      <c r="F23" s="242">
        <v>180</v>
      </c>
      <c r="G23" s="242">
        <v>0</v>
      </c>
      <c r="H23" s="274">
        <v>1416</v>
      </c>
      <c r="I23" s="274">
        <v>1452</v>
      </c>
      <c r="J23" s="274">
        <v>1076</v>
      </c>
      <c r="K23" s="274">
        <v>1198</v>
      </c>
      <c r="L23" s="274">
        <v>2862</v>
      </c>
      <c r="M23" s="274">
        <v>792</v>
      </c>
      <c r="N23" s="274">
        <v>1685</v>
      </c>
      <c r="O23" s="274">
        <v>1413</v>
      </c>
      <c r="P23" s="242">
        <v>1944</v>
      </c>
      <c r="Q23" s="242">
        <v>720</v>
      </c>
      <c r="R23" s="242">
        <v>2880</v>
      </c>
      <c r="S23" s="242">
        <v>432</v>
      </c>
      <c r="T23" s="242">
        <v>393</v>
      </c>
      <c r="U23" s="242">
        <v>144</v>
      </c>
      <c r="V23" s="242">
        <v>2640</v>
      </c>
      <c r="W23" s="242">
        <v>720</v>
      </c>
      <c r="X23" s="242">
        <v>125</v>
      </c>
      <c r="Y23" s="242">
        <v>0</v>
      </c>
      <c r="Z23" s="274">
        <v>759</v>
      </c>
      <c r="AA23" s="274">
        <v>258</v>
      </c>
      <c r="AB23" s="274">
        <v>385</v>
      </c>
      <c r="AC23" s="274">
        <v>355</v>
      </c>
      <c r="AD23" s="274">
        <v>655</v>
      </c>
      <c r="AE23" s="274">
        <v>466</v>
      </c>
      <c r="AF23" s="274">
        <v>14</v>
      </c>
      <c r="AG23" s="274">
        <v>7</v>
      </c>
      <c r="AH23" s="274">
        <v>233</v>
      </c>
      <c r="AI23" s="274">
        <v>94</v>
      </c>
      <c r="AJ23" s="242">
        <v>1</v>
      </c>
      <c r="AK23" s="242"/>
      <c r="AL23" s="274">
        <v>818</v>
      </c>
      <c r="AM23" s="242">
        <v>818</v>
      </c>
      <c r="AN23" s="242">
        <v>360</v>
      </c>
      <c r="AO23" s="242"/>
      <c r="AP23" s="287">
        <v>2081</v>
      </c>
      <c r="AQ23" s="242">
        <v>2484</v>
      </c>
      <c r="AR23" s="242">
        <v>1125</v>
      </c>
      <c r="AS23" s="242">
        <v>513</v>
      </c>
      <c r="AT23" s="242">
        <v>1413</v>
      </c>
      <c r="AU23" s="242">
        <v>477</v>
      </c>
      <c r="AV23" s="242">
        <v>1738</v>
      </c>
      <c r="AW23" s="278">
        <v>1464</v>
      </c>
      <c r="AX23" s="242">
        <v>1296</v>
      </c>
      <c r="AY23" s="242">
        <v>864</v>
      </c>
      <c r="AZ23" s="242">
        <v>0</v>
      </c>
      <c r="BA23" s="242">
        <v>0</v>
      </c>
      <c r="BB23" s="242">
        <v>384</v>
      </c>
      <c r="BC23" s="242">
        <v>144</v>
      </c>
      <c r="BD23" s="242">
        <v>0</v>
      </c>
      <c r="BE23" s="242">
        <v>0</v>
      </c>
      <c r="BF23" s="242">
        <v>0</v>
      </c>
      <c r="BG23" s="242">
        <v>0</v>
      </c>
      <c r="BH23" s="242">
        <v>72</v>
      </c>
      <c r="BI23" s="242"/>
      <c r="BJ23" s="242">
        <v>1828</v>
      </c>
      <c r="BK23" s="242">
        <v>601</v>
      </c>
      <c r="BL23" s="242">
        <v>230</v>
      </c>
      <c r="BM23" s="242">
        <v>282</v>
      </c>
      <c r="BN23" s="242">
        <v>890</v>
      </c>
      <c r="BO23" s="6">
        <v>0</v>
      </c>
      <c r="BP23" s="242">
        <v>690</v>
      </c>
      <c r="BQ23" s="242">
        <v>279</v>
      </c>
      <c r="BR23" s="242">
        <v>5</v>
      </c>
      <c r="BS23" s="242"/>
      <c r="BT23" s="242">
        <v>32</v>
      </c>
      <c r="BU23" s="242"/>
      <c r="BV23" s="242">
        <v>840</v>
      </c>
      <c r="BW23" s="242">
        <v>720</v>
      </c>
    </row>
    <row r="24" spans="1:75" ht="19.5" customHeight="1">
      <c r="A24" s="241">
        <v>17</v>
      </c>
      <c r="B24" s="242">
        <v>18168</v>
      </c>
      <c r="C24" s="242">
        <v>5898</v>
      </c>
      <c r="D24" s="242">
        <v>12012</v>
      </c>
      <c r="E24" s="242">
        <v>8052</v>
      </c>
      <c r="F24" s="242">
        <v>360</v>
      </c>
      <c r="G24" s="242">
        <v>0</v>
      </c>
      <c r="H24" s="274">
        <v>1416</v>
      </c>
      <c r="I24" s="274">
        <v>1452</v>
      </c>
      <c r="J24" s="274">
        <v>995</v>
      </c>
      <c r="K24" s="274">
        <v>1028</v>
      </c>
      <c r="L24" s="274">
        <v>2889</v>
      </c>
      <c r="M24" s="274">
        <v>819</v>
      </c>
      <c r="N24" s="274">
        <v>1790</v>
      </c>
      <c r="O24" s="274">
        <v>1413</v>
      </c>
      <c r="P24" s="242">
        <v>1296</v>
      </c>
      <c r="Q24" s="242">
        <v>1008</v>
      </c>
      <c r="R24" s="242">
        <v>3240</v>
      </c>
      <c r="S24" s="242">
        <v>558</v>
      </c>
      <c r="T24" s="242">
        <v>389</v>
      </c>
      <c r="U24" s="242">
        <v>384</v>
      </c>
      <c r="V24" s="242">
        <v>2640</v>
      </c>
      <c r="W24" s="242">
        <v>1200</v>
      </c>
      <c r="X24" s="242">
        <v>125</v>
      </c>
      <c r="Y24" s="242">
        <v>0</v>
      </c>
      <c r="Z24" s="274">
        <v>747</v>
      </c>
      <c r="AA24" s="274">
        <v>262</v>
      </c>
      <c r="AB24" s="274">
        <v>328</v>
      </c>
      <c r="AC24" s="274">
        <v>333</v>
      </c>
      <c r="AD24" s="274">
        <v>686</v>
      </c>
      <c r="AE24" s="274">
        <v>458</v>
      </c>
      <c r="AF24" s="274">
        <v>67</v>
      </c>
      <c r="AG24" s="274">
        <v>4</v>
      </c>
      <c r="AH24" s="274">
        <v>233</v>
      </c>
      <c r="AI24" s="274">
        <v>96</v>
      </c>
      <c r="AJ24" s="242">
        <v>0</v>
      </c>
      <c r="AK24" s="242"/>
      <c r="AL24" s="274">
        <v>967</v>
      </c>
      <c r="AM24" s="242">
        <v>967</v>
      </c>
      <c r="AN24" s="242">
        <v>360</v>
      </c>
      <c r="AO24" s="242"/>
      <c r="AP24" s="287">
        <v>1750</v>
      </c>
      <c r="AQ24" s="242">
        <v>2160</v>
      </c>
      <c r="AR24" s="242">
        <v>1089</v>
      </c>
      <c r="AS24" s="242">
        <v>432</v>
      </c>
      <c r="AT24" s="242">
        <v>1413</v>
      </c>
      <c r="AU24" s="242">
        <v>504</v>
      </c>
      <c r="AV24" s="242">
        <v>1589</v>
      </c>
      <c r="AW24" s="278">
        <v>1248</v>
      </c>
      <c r="AX24" s="242">
        <v>1160</v>
      </c>
      <c r="AY24" s="242">
        <v>648</v>
      </c>
      <c r="AZ24" s="242">
        <v>0</v>
      </c>
      <c r="BA24" s="242">
        <v>0</v>
      </c>
      <c r="BB24" s="242">
        <v>192</v>
      </c>
      <c r="BC24" s="242">
        <v>144</v>
      </c>
      <c r="BD24" s="242">
        <v>0</v>
      </c>
      <c r="BE24" s="242">
        <v>0</v>
      </c>
      <c r="BF24" s="242">
        <v>0</v>
      </c>
      <c r="BG24" s="242">
        <v>0</v>
      </c>
      <c r="BH24" s="242">
        <v>65</v>
      </c>
      <c r="BI24" s="242"/>
      <c r="BJ24" s="242">
        <v>1833</v>
      </c>
      <c r="BK24" s="242">
        <v>621</v>
      </c>
      <c r="BL24" s="242">
        <v>230</v>
      </c>
      <c r="BM24" s="242">
        <v>297</v>
      </c>
      <c r="BN24" s="242">
        <v>919</v>
      </c>
      <c r="BO24" s="6">
        <v>0</v>
      </c>
      <c r="BP24" s="242">
        <v>666</v>
      </c>
      <c r="BQ24" s="242">
        <v>274</v>
      </c>
      <c r="BR24" s="242">
        <v>6</v>
      </c>
      <c r="BS24" s="242"/>
      <c r="BT24" s="242">
        <v>20</v>
      </c>
      <c r="BU24" s="242"/>
      <c r="BV24" s="242">
        <v>720</v>
      </c>
      <c r="BW24" s="242">
        <v>600</v>
      </c>
    </row>
    <row r="25" spans="1:75" ht="19.5" customHeight="1">
      <c r="A25" s="241">
        <v>18</v>
      </c>
      <c r="B25" s="242">
        <v>18678</v>
      </c>
      <c r="C25" s="242">
        <v>6084</v>
      </c>
      <c r="D25" s="242">
        <v>12222</v>
      </c>
      <c r="E25" s="242">
        <v>8334</v>
      </c>
      <c r="F25" s="242">
        <v>360</v>
      </c>
      <c r="G25" s="242">
        <v>0</v>
      </c>
      <c r="H25" s="274">
        <v>1440</v>
      </c>
      <c r="I25" s="274">
        <v>1428</v>
      </c>
      <c r="J25" s="274">
        <v>1008</v>
      </c>
      <c r="K25" s="274">
        <v>1141</v>
      </c>
      <c r="L25" s="274">
        <v>2880</v>
      </c>
      <c r="M25" s="274">
        <v>783</v>
      </c>
      <c r="N25" s="274">
        <v>1704</v>
      </c>
      <c r="O25" s="274">
        <v>1404</v>
      </c>
      <c r="P25" s="242">
        <v>1296</v>
      </c>
      <c r="Q25" s="242">
        <v>720</v>
      </c>
      <c r="R25" s="242">
        <v>3060</v>
      </c>
      <c r="S25" s="242">
        <v>450</v>
      </c>
      <c r="T25" s="242">
        <v>624</v>
      </c>
      <c r="U25" s="242">
        <v>0</v>
      </c>
      <c r="V25" s="242">
        <v>2760</v>
      </c>
      <c r="W25" s="242">
        <v>840</v>
      </c>
      <c r="X25" s="242">
        <v>74</v>
      </c>
      <c r="Y25" s="242">
        <v>0</v>
      </c>
      <c r="Z25" s="274">
        <v>825</v>
      </c>
      <c r="AA25" s="274">
        <v>265</v>
      </c>
      <c r="AB25" s="274">
        <v>352</v>
      </c>
      <c r="AC25" s="274">
        <v>330</v>
      </c>
      <c r="AD25" s="274">
        <v>684</v>
      </c>
      <c r="AE25" s="274">
        <v>468</v>
      </c>
      <c r="AF25" s="274">
        <v>67</v>
      </c>
      <c r="AG25" s="274">
        <v>3</v>
      </c>
      <c r="AH25" s="274">
        <v>310</v>
      </c>
      <c r="AI25" s="274">
        <v>146</v>
      </c>
      <c r="AJ25" s="242">
        <v>0</v>
      </c>
      <c r="AK25" s="242"/>
      <c r="AL25" s="274">
        <v>1234</v>
      </c>
      <c r="AM25" s="242">
        <v>1234</v>
      </c>
      <c r="AN25" s="242">
        <v>360</v>
      </c>
      <c r="AO25" s="242"/>
      <c r="AP25" s="287">
        <v>2064</v>
      </c>
      <c r="AQ25" s="242">
        <v>2508</v>
      </c>
      <c r="AR25" s="242">
        <v>1098</v>
      </c>
      <c r="AS25" s="242">
        <v>495</v>
      </c>
      <c r="AT25" s="242">
        <v>1404</v>
      </c>
      <c r="AU25" s="242">
        <v>504</v>
      </c>
      <c r="AV25" s="242">
        <v>1603</v>
      </c>
      <c r="AW25" s="278">
        <v>1315.2</v>
      </c>
      <c r="AX25" s="242">
        <v>1224</v>
      </c>
      <c r="AY25" s="242">
        <v>792</v>
      </c>
      <c r="AZ25" s="242">
        <v>0</v>
      </c>
      <c r="BA25" s="242">
        <v>0</v>
      </c>
      <c r="BB25" s="242">
        <v>240</v>
      </c>
      <c r="BC25" s="242">
        <v>192</v>
      </c>
      <c r="BD25" s="242">
        <v>0</v>
      </c>
      <c r="BE25" s="242">
        <v>0</v>
      </c>
      <c r="BF25" s="242">
        <v>0</v>
      </c>
      <c r="BG25" s="242">
        <v>0</v>
      </c>
      <c r="BH25" s="242">
        <v>36</v>
      </c>
      <c r="BI25" s="242"/>
      <c r="BJ25" s="242">
        <v>1978</v>
      </c>
      <c r="BK25" s="242">
        <v>629</v>
      </c>
      <c r="BL25" s="242">
        <v>220</v>
      </c>
      <c r="BM25" s="242">
        <v>279</v>
      </c>
      <c r="BN25" s="242">
        <v>819</v>
      </c>
      <c r="BO25" s="6">
        <v>0</v>
      </c>
      <c r="BP25" s="242">
        <v>657</v>
      </c>
      <c r="BQ25" s="242">
        <v>274</v>
      </c>
      <c r="BR25" s="242">
        <v>6</v>
      </c>
      <c r="BS25" s="242"/>
      <c r="BT25" s="242">
        <v>32</v>
      </c>
      <c r="BU25" s="242"/>
      <c r="BV25" s="242">
        <v>480</v>
      </c>
      <c r="BW25" s="242">
        <v>600</v>
      </c>
    </row>
    <row r="26" spans="1:75" ht="19.5" customHeight="1">
      <c r="A26" s="241">
        <v>19</v>
      </c>
      <c r="B26" s="242">
        <v>18720</v>
      </c>
      <c r="C26" s="242">
        <v>5856</v>
      </c>
      <c r="D26" s="242">
        <v>12282</v>
      </c>
      <c r="E26" s="242">
        <v>8178</v>
      </c>
      <c r="F26" s="242">
        <v>720</v>
      </c>
      <c r="G26" s="242">
        <v>720</v>
      </c>
      <c r="H26" s="274">
        <v>1452</v>
      </c>
      <c r="I26" s="274">
        <v>1440</v>
      </c>
      <c r="J26" s="274">
        <v>977</v>
      </c>
      <c r="K26" s="274">
        <v>1002</v>
      </c>
      <c r="L26" s="274">
        <v>2826</v>
      </c>
      <c r="M26" s="274">
        <v>765</v>
      </c>
      <c r="N26" s="274">
        <v>1661</v>
      </c>
      <c r="O26" s="274">
        <v>1386</v>
      </c>
      <c r="P26" s="242">
        <v>1368</v>
      </c>
      <c r="Q26" s="242">
        <v>792</v>
      </c>
      <c r="R26" s="242">
        <v>2700</v>
      </c>
      <c r="S26" s="242">
        <v>504</v>
      </c>
      <c r="T26" s="242">
        <v>236</v>
      </c>
      <c r="U26" s="242">
        <v>48</v>
      </c>
      <c r="V26" s="242">
        <v>3240</v>
      </c>
      <c r="W26" s="242">
        <v>1200</v>
      </c>
      <c r="X26" s="242">
        <v>74</v>
      </c>
      <c r="Y26" s="242">
        <v>0</v>
      </c>
      <c r="Z26" s="274">
        <v>903</v>
      </c>
      <c r="AA26" s="274">
        <v>276</v>
      </c>
      <c r="AB26" s="274">
        <v>331</v>
      </c>
      <c r="AC26" s="274">
        <v>346</v>
      </c>
      <c r="AD26" s="274">
        <v>715</v>
      </c>
      <c r="AE26" s="274">
        <v>485</v>
      </c>
      <c r="AF26" s="274">
        <v>26</v>
      </c>
      <c r="AG26" s="274">
        <v>12</v>
      </c>
      <c r="AH26" s="274">
        <v>257</v>
      </c>
      <c r="AI26" s="274">
        <v>112</v>
      </c>
      <c r="AJ26" s="242">
        <v>0</v>
      </c>
      <c r="AK26" s="242"/>
      <c r="AL26" s="274">
        <v>1234</v>
      </c>
      <c r="AM26" s="242">
        <v>1234</v>
      </c>
      <c r="AN26" s="242">
        <v>180</v>
      </c>
      <c r="AO26" s="242"/>
      <c r="AP26" s="287">
        <v>2016</v>
      </c>
      <c r="AQ26" s="242">
        <v>2412</v>
      </c>
      <c r="AR26" s="242">
        <v>1098</v>
      </c>
      <c r="AS26" s="242">
        <v>468</v>
      </c>
      <c r="AT26" s="242">
        <v>1386</v>
      </c>
      <c r="AU26" s="242">
        <v>477</v>
      </c>
      <c r="AV26" s="242">
        <v>1584</v>
      </c>
      <c r="AW26" s="278">
        <v>1324.8</v>
      </c>
      <c r="AX26" s="242">
        <v>1072</v>
      </c>
      <c r="AY26" s="242">
        <v>720</v>
      </c>
      <c r="AZ26" s="242">
        <v>360</v>
      </c>
      <c r="BA26" s="242">
        <v>180</v>
      </c>
      <c r="BB26" s="242">
        <v>240</v>
      </c>
      <c r="BC26" s="242">
        <v>96</v>
      </c>
      <c r="BD26" s="242">
        <v>0</v>
      </c>
      <c r="BE26" s="242">
        <v>0</v>
      </c>
      <c r="BF26" s="242">
        <v>0</v>
      </c>
      <c r="BG26" s="242">
        <v>0</v>
      </c>
      <c r="BH26" s="242">
        <v>22</v>
      </c>
      <c r="BI26" s="242"/>
      <c r="BJ26" s="242">
        <v>2198</v>
      </c>
      <c r="BK26" s="242">
        <v>650</v>
      </c>
      <c r="BL26" s="242">
        <v>230</v>
      </c>
      <c r="BM26" s="242">
        <v>276</v>
      </c>
      <c r="BN26" s="242">
        <v>890</v>
      </c>
      <c r="BO26" s="6">
        <v>0</v>
      </c>
      <c r="BP26" s="242">
        <v>631</v>
      </c>
      <c r="BQ26" s="242">
        <v>264</v>
      </c>
      <c r="BR26" s="242">
        <v>3</v>
      </c>
      <c r="BS26" s="242"/>
      <c r="BT26" s="242">
        <v>13</v>
      </c>
      <c r="BU26" s="242"/>
      <c r="BV26" s="242">
        <v>360</v>
      </c>
      <c r="BW26" s="242">
        <v>360</v>
      </c>
    </row>
    <row r="27" spans="1:75" ht="19.5" customHeight="1">
      <c r="A27" s="241">
        <v>20</v>
      </c>
      <c r="B27" s="242">
        <v>18642</v>
      </c>
      <c r="C27" s="242">
        <v>5694</v>
      </c>
      <c r="D27" s="242">
        <v>12018</v>
      </c>
      <c r="E27" s="242">
        <v>7824</v>
      </c>
      <c r="F27" s="242">
        <v>0</v>
      </c>
      <c r="G27" s="242">
        <v>360</v>
      </c>
      <c r="H27" s="274">
        <v>1452</v>
      </c>
      <c r="I27" s="274">
        <v>1428</v>
      </c>
      <c r="J27" s="274">
        <v>905</v>
      </c>
      <c r="K27" s="274">
        <v>910</v>
      </c>
      <c r="L27" s="274">
        <v>2763</v>
      </c>
      <c r="M27" s="274">
        <v>693</v>
      </c>
      <c r="N27" s="274">
        <v>1426</v>
      </c>
      <c r="O27" s="274">
        <v>1377</v>
      </c>
      <c r="P27" s="242">
        <v>1572</v>
      </c>
      <c r="Q27" s="242">
        <v>1008</v>
      </c>
      <c r="R27" s="242">
        <v>3060</v>
      </c>
      <c r="S27" s="242">
        <v>468</v>
      </c>
      <c r="T27" s="242">
        <v>672</v>
      </c>
      <c r="U27" s="242">
        <v>240</v>
      </c>
      <c r="V27" s="242">
        <v>3000</v>
      </c>
      <c r="W27" s="242">
        <v>960</v>
      </c>
      <c r="X27" s="242">
        <v>140</v>
      </c>
      <c r="Y27" s="242">
        <v>0</v>
      </c>
      <c r="Z27" s="274">
        <v>872</v>
      </c>
      <c r="AA27" s="274">
        <v>275</v>
      </c>
      <c r="AB27" s="274">
        <v>446</v>
      </c>
      <c r="AC27" s="274">
        <v>390</v>
      </c>
      <c r="AD27" s="274">
        <v>729</v>
      </c>
      <c r="AE27" s="274">
        <v>497</v>
      </c>
      <c r="AF27" s="274">
        <v>78</v>
      </c>
      <c r="AG27" s="274">
        <v>59</v>
      </c>
      <c r="AH27" s="274">
        <v>285</v>
      </c>
      <c r="AI27" s="274">
        <v>129</v>
      </c>
      <c r="AJ27" s="242">
        <v>0</v>
      </c>
      <c r="AK27" s="242"/>
      <c r="AL27" s="274">
        <v>1243</v>
      </c>
      <c r="AM27" s="242">
        <v>1243</v>
      </c>
      <c r="AN27" s="242">
        <v>540</v>
      </c>
      <c r="AO27" s="242"/>
      <c r="AP27" s="287">
        <v>2016</v>
      </c>
      <c r="AQ27" s="242">
        <v>2388</v>
      </c>
      <c r="AR27" s="242">
        <v>1017</v>
      </c>
      <c r="AS27" s="242">
        <v>378</v>
      </c>
      <c r="AT27" s="242">
        <v>1377</v>
      </c>
      <c r="AU27" s="242">
        <v>468</v>
      </c>
      <c r="AV27" s="242">
        <v>1373</v>
      </c>
      <c r="AW27" s="278">
        <v>950.4</v>
      </c>
      <c r="AX27" s="242">
        <v>916</v>
      </c>
      <c r="AY27" s="242">
        <v>648</v>
      </c>
      <c r="AZ27" s="242">
        <v>0</v>
      </c>
      <c r="BA27" s="242">
        <v>360</v>
      </c>
      <c r="BB27" s="242">
        <v>240</v>
      </c>
      <c r="BC27" s="242">
        <v>192</v>
      </c>
      <c r="BD27" s="242">
        <v>0</v>
      </c>
      <c r="BE27" s="242">
        <v>0</v>
      </c>
      <c r="BF27" s="242">
        <v>0</v>
      </c>
      <c r="BG27" s="242">
        <v>0</v>
      </c>
      <c r="BH27" s="242">
        <v>22</v>
      </c>
      <c r="BI27" s="242"/>
      <c r="BJ27" s="242">
        <v>2205</v>
      </c>
      <c r="BK27" s="242">
        <v>637</v>
      </c>
      <c r="BL27" s="242">
        <v>230</v>
      </c>
      <c r="BM27" s="242">
        <v>283</v>
      </c>
      <c r="BN27" s="242">
        <v>922</v>
      </c>
      <c r="BO27" s="6">
        <v>0</v>
      </c>
      <c r="BP27" s="242">
        <v>657</v>
      </c>
      <c r="BQ27" s="242">
        <v>280</v>
      </c>
      <c r="BR27" s="242">
        <v>4</v>
      </c>
      <c r="BS27" s="242"/>
      <c r="BT27" s="242">
        <v>20</v>
      </c>
      <c r="BU27" s="242"/>
      <c r="BV27" s="242">
        <v>480</v>
      </c>
      <c r="BW27" s="242">
        <v>240</v>
      </c>
    </row>
    <row r="28" spans="1:75" ht="19.5" customHeight="1">
      <c r="A28" s="241">
        <v>21</v>
      </c>
      <c r="B28" s="242">
        <v>18024</v>
      </c>
      <c r="C28" s="242">
        <v>5658</v>
      </c>
      <c r="D28" s="242">
        <v>11238</v>
      </c>
      <c r="E28" s="242">
        <v>7272</v>
      </c>
      <c r="F28" s="242">
        <v>180</v>
      </c>
      <c r="G28" s="242">
        <v>0</v>
      </c>
      <c r="H28" s="274">
        <v>1092</v>
      </c>
      <c r="I28" s="274">
        <v>1476</v>
      </c>
      <c r="J28" s="274">
        <v>945</v>
      </c>
      <c r="K28" s="274">
        <v>1039</v>
      </c>
      <c r="L28" s="274">
        <v>2790</v>
      </c>
      <c r="M28" s="274">
        <v>774</v>
      </c>
      <c r="N28" s="274">
        <v>1142</v>
      </c>
      <c r="O28" s="274">
        <v>1377</v>
      </c>
      <c r="P28" s="242">
        <v>1152</v>
      </c>
      <c r="Q28" s="242">
        <v>792</v>
      </c>
      <c r="R28" s="242">
        <v>3420</v>
      </c>
      <c r="S28" s="242">
        <v>576</v>
      </c>
      <c r="T28" s="242">
        <v>399</v>
      </c>
      <c r="U28" s="242">
        <v>0</v>
      </c>
      <c r="V28" s="242">
        <v>3000</v>
      </c>
      <c r="W28" s="242">
        <v>480</v>
      </c>
      <c r="X28" s="242">
        <v>140</v>
      </c>
      <c r="Y28" s="242">
        <v>0</v>
      </c>
      <c r="Z28" s="274">
        <v>855</v>
      </c>
      <c r="AA28" s="274">
        <v>261</v>
      </c>
      <c r="AB28" s="274">
        <v>501</v>
      </c>
      <c r="AC28" s="274">
        <v>406</v>
      </c>
      <c r="AD28" s="274">
        <v>766</v>
      </c>
      <c r="AE28" s="274">
        <v>554</v>
      </c>
      <c r="AF28" s="274">
        <v>81</v>
      </c>
      <c r="AG28" s="274">
        <v>65</v>
      </c>
      <c r="AH28" s="274">
        <v>320</v>
      </c>
      <c r="AI28" s="274">
        <v>152</v>
      </c>
      <c r="AJ28" s="242">
        <v>0</v>
      </c>
      <c r="AK28" s="242"/>
      <c r="AL28" s="274">
        <v>1241</v>
      </c>
      <c r="AM28" s="242">
        <v>1241</v>
      </c>
      <c r="AN28" s="242">
        <v>540</v>
      </c>
      <c r="AO28" s="242"/>
      <c r="AP28" s="287">
        <v>1344</v>
      </c>
      <c r="AQ28" s="242">
        <v>1740</v>
      </c>
      <c r="AR28" s="242">
        <v>1044</v>
      </c>
      <c r="AS28" s="242">
        <v>387</v>
      </c>
      <c r="AT28" s="242">
        <v>1377</v>
      </c>
      <c r="AU28" s="242">
        <v>468</v>
      </c>
      <c r="AV28" s="242">
        <v>1354</v>
      </c>
      <c r="AW28" s="278">
        <v>974.4</v>
      </c>
      <c r="AX28" s="242">
        <v>1011</v>
      </c>
      <c r="AY28" s="242">
        <v>864</v>
      </c>
      <c r="AZ28" s="242">
        <v>0</v>
      </c>
      <c r="BA28" s="242">
        <v>0</v>
      </c>
      <c r="BB28" s="242">
        <v>240</v>
      </c>
      <c r="BC28" s="242">
        <v>192</v>
      </c>
      <c r="BD28" s="242">
        <v>0</v>
      </c>
      <c r="BE28" s="242">
        <v>0</v>
      </c>
      <c r="BF28" s="242">
        <v>0</v>
      </c>
      <c r="BG28" s="242">
        <v>0</v>
      </c>
      <c r="BH28" s="242">
        <v>19</v>
      </c>
      <c r="BI28" s="242"/>
      <c r="BJ28" s="242">
        <v>2130</v>
      </c>
      <c r="BK28" s="242">
        <v>625</v>
      </c>
      <c r="BL28" s="242">
        <v>240</v>
      </c>
      <c r="BM28" s="242">
        <v>289</v>
      </c>
      <c r="BN28" s="242">
        <v>881</v>
      </c>
      <c r="BO28" s="6">
        <v>0</v>
      </c>
      <c r="BP28" s="242">
        <v>667</v>
      </c>
      <c r="BQ28" s="242">
        <v>286</v>
      </c>
      <c r="BR28" s="242">
        <v>4</v>
      </c>
      <c r="BS28" s="242"/>
      <c r="BT28" s="242">
        <v>27</v>
      </c>
      <c r="BU28" s="242"/>
      <c r="BV28" s="242">
        <v>360</v>
      </c>
      <c r="BW28" s="242">
        <v>720</v>
      </c>
    </row>
    <row r="29" spans="1:75" ht="19.5" customHeight="1">
      <c r="A29" s="241">
        <v>22</v>
      </c>
      <c r="B29" s="242">
        <v>18654</v>
      </c>
      <c r="C29" s="242">
        <v>6318</v>
      </c>
      <c r="D29" s="242">
        <v>11964</v>
      </c>
      <c r="E29" s="242">
        <v>8226</v>
      </c>
      <c r="F29" s="242">
        <v>180</v>
      </c>
      <c r="G29" s="242">
        <v>0</v>
      </c>
      <c r="H29" s="274">
        <v>1404</v>
      </c>
      <c r="I29" s="274">
        <v>1440</v>
      </c>
      <c r="J29" s="274">
        <v>1067</v>
      </c>
      <c r="K29" s="274">
        <v>1214</v>
      </c>
      <c r="L29" s="274">
        <v>2799</v>
      </c>
      <c r="M29" s="274">
        <v>774</v>
      </c>
      <c r="N29" s="274">
        <v>1762</v>
      </c>
      <c r="O29" s="274">
        <v>1422</v>
      </c>
      <c r="P29" s="242">
        <v>1368</v>
      </c>
      <c r="Q29" s="242">
        <v>1296</v>
      </c>
      <c r="R29" s="242">
        <v>3420</v>
      </c>
      <c r="S29" s="242">
        <v>252</v>
      </c>
      <c r="T29" s="242">
        <v>456</v>
      </c>
      <c r="U29" s="242">
        <v>288</v>
      </c>
      <c r="V29" s="242">
        <v>2400</v>
      </c>
      <c r="W29" s="242">
        <v>1560</v>
      </c>
      <c r="X29" s="242">
        <v>86</v>
      </c>
      <c r="Y29" s="242">
        <v>0</v>
      </c>
      <c r="Z29" s="274">
        <v>807</v>
      </c>
      <c r="AA29" s="274">
        <v>247</v>
      </c>
      <c r="AB29" s="274">
        <v>510</v>
      </c>
      <c r="AC29" s="274">
        <v>400</v>
      </c>
      <c r="AD29" s="274">
        <v>770</v>
      </c>
      <c r="AE29" s="274">
        <v>583</v>
      </c>
      <c r="AF29" s="274">
        <v>81</v>
      </c>
      <c r="AG29" s="274">
        <v>65</v>
      </c>
      <c r="AH29" s="274">
        <v>318</v>
      </c>
      <c r="AI29" s="274">
        <v>148</v>
      </c>
      <c r="AJ29" s="242">
        <v>0</v>
      </c>
      <c r="AK29" s="242"/>
      <c r="AL29" s="274">
        <v>1226</v>
      </c>
      <c r="AM29" s="242">
        <v>1226</v>
      </c>
      <c r="AN29" s="242">
        <v>180</v>
      </c>
      <c r="AO29" s="242"/>
      <c r="AP29" s="287">
        <v>1877</v>
      </c>
      <c r="AQ29" s="242">
        <v>2184</v>
      </c>
      <c r="AR29" s="242">
        <v>1224</v>
      </c>
      <c r="AS29" s="242">
        <v>729</v>
      </c>
      <c r="AT29" s="242">
        <v>1422</v>
      </c>
      <c r="AU29" s="242">
        <v>522</v>
      </c>
      <c r="AV29" s="242">
        <v>1574</v>
      </c>
      <c r="AW29" s="278">
        <v>1291.2</v>
      </c>
      <c r="AX29" s="242">
        <v>1224</v>
      </c>
      <c r="AY29" s="242">
        <v>504</v>
      </c>
      <c r="AZ29" s="242">
        <v>0</v>
      </c>
      <c r="BA29" s="242">
        <v>0</v>
      </c>
      <c r="BB29" s="242">
        <v>240</v>
      </c>
      <c r="BC29" s="242">
        <v>144</v>
      </c>
      <c r="BD29" s="242">
        <v>0</v>
      </c>
      <c r="BE29" s="242">
        <v>0</v>
      </c>
      <c r="BF29" s="242">
        <v>0</v>
      </c>
      <c r="BG29" s="242">
        <v>0</v>
      </c>
      <c r="BH29" s="242">
        <v>14</v>
      </c>
      <c r="BI29" s="242"/>
      <c r="BJ29" s="242">
        <v>1975</v>
      </c>
      <c r="BK29" s="242">
        <v>596</v>
      </c>
      <c r="BL29" s="242">
        <v>240</v>
      </c>
      <c r="BM29" s="242">
        <v>282</v>
      </c>
      <c r="BN29" s="242">
        <v>958</v>
      </c>
      <c r="BO29" s="6">
        <v>0</v>
      </c>
      <c r="BP29" s="242">
        <v>660</v>
      </c>
      <c r="BQ29" s="242">
        <v>281</v>
      </c>
      <c r="BR29" s="242">
        <v>5</v>
      </c>
      <c r="BS29" s="242"/>
      <c r="BT29" s="242">
        <v>11</v>
      </c>
      <c r="BU29" s="242"/>
      <c r="BV29" s="242">
        <v>360</v>
      </c>
      <c r="BW29" s="242">
        <v>480</v>
      </c>
    </row>
    <row r="30" spans="1:75" ht="19.5" customHeight="1">
      <c r="A30" s="241">
        <v>23</v>
      </c>
      <c r="B30" s="242">
        <v>18450</v>
      </c>
      <c r="C30" s="242">
        <v>6624</v>
      </c>
      <c r="D30" s="242">
        <v>11478</v>
      </c>
      <c r="E30" s="242">
        <v>7874</v>
      </c>
      <c r="F30" s="242">
        <v>360</v>
      </c>
      <c r="G30" s="242">
        <v>0</v>
      </c>
      <c r="H30" s="274">
        <v>1356</v>
      </c>
      <c r="I30" s="274">
        <v>1440</v>
      </c>
      <c r="J30" s="274">
        <v>1058</v>
      </c>
      <c r="K30" s="274">
        <v>1234</v>
      </c>
      <c r="L30" s="274">
        <v>2835</v>
      </c>
      <c r="M30" s="274">
        <v>774</v>
      </c>
      <c r="N30" s="274">
        <v>1968</v>
      </c>
      <c r="O30" s="274">
        <v>1422</v>
      </c>
      <c r="P30" s="242">
        <v>1944</v>
      </c>
      <c r="Q30" s="242">
        <v>288</v>
      </c>
      <c r="R30" s="242">
        <v>2924</v>
      </c>
      <c r="S30" s="242">
        <v>522</v>
      </c>
      <c r="T30" s="242">
        <v>240</v>
      </c>
      <c r="U30" s="242">
        <v>96</v>
      </c>
      <c r="V30" s="242">
        <v>2040</v>
      </c>
      <c r="W30" s="242">
        <v>600</v>
      </c>
      <c r="X30" s="242">
        <v>36</v>
      </c>
      <c r="Y30" s="242">
        <v>0</v>
      </c>
      <c r="Z30" s="274">
        <v>702</v>
      </c>
      <c r="AA30" s="274">
        <v>237</v>
      </c>
      <c r="AB30" s="274">
        <v>524</v>
      </c>
      <c r="AC30" s="274">
        <v>408</v>
      </c>
      <c r="AD30" s="274">
        <v>852</v>
      </c>
      <c r="AE30" s="274">
        <v>742</v>
      </c>
      <c r="AF30" s="274">
        <v>81</v>
      </c>
      <c r="AG30" s="274">
        <v>65</v>
      </c>
      <c r="AH30" s="274">
        <v>302</v>
      </c>
      <c r="AI30" s="274">
        <v>138</v>
      </c>
      <c r="AJ30" s="242">
        <v>0</v>
      </c>
      <c r="AK30" s="242"/>
      <c r="AL30" s="274">
        <v>1229</v>
      </c>
      <c r="AM30" s="242">
        <v>1229</v>
      </c>
      <c r="AN30" s="242">
        <v>0</v>
      </c>
      <c r="AO30" s="242"/>
      <c r="AP30" s="287">
        <v>1708</v>
      </c>
      <c r="AQ30" s="242">
        <v>2076</v>
      </c>
      <c r="AR30" s="242">
        <v>1170</v>
      </c>
      <c r="AS30" s="242">
        <v>621</v>
      </c>
      <c r="AT30" s="242">
        <v>1422</v>
      </c>
      <c r="AU30" s="242">
        <v>513</v>
      </c>
      <c r="AV30" s="242">
        <v>1546</v>
      </c>
      <c r="AW30" s="278">
        <v>1305.6</v>
      </c>
      <c r="AX30" s="242">
        <v>1296</v>
      </c>
      <c r="AY30" s="242">
        <v>720</v>
      </c>
      <c r="AZ30" s="242">
        <v>180</v>
      </c>
      <c r="BA30" s="242">
        <v>0</v>
      </c>
      <c r="BB30" s="242">
        <v>240</v>
      </c>
      <c r="BC30" s="242">
        <v>96</v>
      </c>
      <c r="BD30" s="242">
        <v>0</v>
      </c>
      <c r="BE30" s="242">
        <v>0</v>
      </c>
      <c r="BF30" s="242">
        <v>0</v>
      </c>
      <c r="BG30" s="242">
        <v>0</v>
      </c>
      <c r="BH30" s="242">
        <v>14</v>
      </c>
      <c r="BI30" s="242"/>
      <c r="BJ30" s="242">
        <v>1746</v>
      </c>
      <c r="BK30" s="242">
        <v>567</v>
      </c>
      <c r="BL30" s="242">
        <v>240</v>
      </c>
      <c r="BM30" s="242">
        <v>284</v>
      </c>
      <c r="BN30" s="242">
        <v>883</v>
      </c>
      <c r="BO30" s="6">
        <v>0</v>
      </c>
      <c r="BP30" s="242">
        <v>653</v>
      </c>
      <c r="BQ30" s="242">
        <v>276</v>
      </c>
      <c r="BR30" s="242">
        <v>5</v>
      </c>
      <c r="BS30" s="242"/>
      <c r="BT30" s="242">
        <v>14</v>
      </c>
      <c r="BU30" s="242"/>
      <c r="BV30" s="242">
        <v>360</v>
      </c>
      <c r="BW30" s="242">
        <v>360</v>
      </c>
    </row>
    <row r="31" spans="1:75" ht="19.5" customHeight="1">
      <c r="A31" s="241">
        <v>24</v>
      </c>
      <c r="B31" s="242">
        <v>17814</v>
      </c>
      <c r="C31" s="242">
        <v>6372</v>
      </c>
      <c r="D31" s="242">
        <v>11460</v>
      </c>
      <c r="E31" s="242">
        <v>8172</v>
      </c>
      <c r="F31" s="242">
        <v>180</v>
      </c>
      <c r="G31" s="242">
        <v>0</v>
      </c>
      <c r="H31" s="274">
        <v>1404</v>
      </c>
      <c r="I31" s="274">
        <v>1416</v>
      </c>
      <c r="J31" s="274">
        <v>950</v>
      </c>
      <c r="K31" s="274">
        <v>1054</v>
      </c>
      <c r="L31" s="274">
        <v>2817</v>
      </c>
      <c r="M31" s="274">
        <v>783</v>
      </c>
      <c r="N31" s="274">
        <v>1901</v>
      </c>
      <c r="O31" s="274">
        <v>1422</v>
      </c>
      <c r="P31" s="242">
        <v>2088</v>
      </c>
      <c r="Q31" s="242">
        <v>1296</v>
      </c>
      <c r="R31" s="242">
        <v>1730</v>
      </c>
      <c r="S31" s="242">
        <v>216</v>
      </c>
      <c r="T31" s="242">
        <v>528</v>
      </c>
      <c r="U31" s="242">
        <v>240</v>
      </c>
      <c r="V31" s="242">
        <v>2640</v>
      </c>
      <c r="W31" s="242">
        <v>1320</v>
      </c>
      <c r="X31" s="242">
        <v>36</v>
      </c>
      <c r="Y31" s="242">
        <v>0</v>
      </c>
      <c r="Z31" s="274">
        <v>590</v>
      </c>
      <c r="AA31" s="274">
        <v>228</v>
      </c>
      <c r="AB31" s="274">
        <v>527</v>
      </c>
      <c r="AC31" s="274">
        <v>411</v>
      </c>
      <c r="AD31" s="274">
        <v>797</v>
      </c>
      <c r="AE31" s="274">
        <v>691</v>
      </c>
      <c r="AF31" s="274">
        <v>81</v>
      </c>
      <c r="AG31" s="274">
        <v>65</v>
      </c>
      <c r="AH31" s="274">
        <v>310</v>
      </c>
      <c r="AI31" s="274">
        <v>143</v>
      </c>
      <c r="AJ31" s="242">
        <v>0</v>
      </c>
      <c r="AK31" s="242"/>
      <c r="AL31" s="274">
        <v>1236</v>
      </c>
      <c r="AM31" s="242">
        <v>1236</v>
      </c>
      <c r="AN31" s="242">
        <v>180</v>
      </c>
      <c r="AO31" s="242"/>
      <c r="AP31" s="287">
        <v>1932</v>
      </c>
      <c r="AQ31" s="242">
        <v>2508</v>
      </c>
      <c r="AR31" s="242">
        <v>1125</v>
      </c>
      <c r="AS31" s="242">
        <v>450</v>
      </c>
      <c r="AT31" s="242">
        <v>1422</v>
      </c>
      <c r="AU31" s="242">
        <v>477</v>
      </c>
      <c r="AV31" s="242">
        <v>1574</v>
      </c>
      <c r="AW31" s="278">
        <v>1243.2</v>
      </c>
      <c r="AX31" s="242">
        <v>1307</v>
      </c>
      <c r="AY31" s="242">
        <v>864</v>
      </c>
      <c r="AZ31" s="242">
        <v>0</v>
      </c>
      <c r="BA31" s="242">
        <v>0</v>
      </c>
      <c r="BB31" s="242">
        <v>288</v>
      </c>
      <c r="BC31" s="242">
        <v>96</v>
      </c>
      <c r="BD31" s="242">
        <v>0</v>
      </c>
      <c r="BE31" s="242">
        <v>0</v>
      </c>
      <c r="BF31" s="242">
        <v>0</v>
      </c>
      <c r="BG31" s="242">
        <v>0</v>
      </c>
      <c r="BH31" s="242">
        <v>14</v>
      </c>
      <c r="BI31" s="242"/>
      <c r="BJ31" s="242">
        <v>1439</v>
      </c>
      <c r="BK31" s="242">
        <v>530</v>
      </c>
      <c r="BL31" s="242">
        <v>240</v>
      </c>
      <c r="BM31" s="242">
        <v>286</v>
      </c>
      <c r="BN31" s="242">
        <v>905</v>
      </c>
      <c r="BO31" s="6">
        <v>0</v>
      </c>
      <c r="BP31" s="242">
        <v>659</v>
      </c>
      <c r="BQ31" s="242">
        <v>278</v>
      </c>
      <c r="BR31" s="242">
        <v>3</v>
      </c>
      <c r="BS31" s="242"/>
      <c r="BT31" s="242">
        <v>11</v>
      </c>
      <c r="BU31" s="242"/>
      <c r="BV31" s="242">
        <v>360</v>
      </c>
      <c r="BW31" s="242">
        <v>360</v>
      </c>
    </row>
    <row r="32" spans="1:75" ht="19.5" customHeight="1">
      <c r="A32" s="243" t="s">
        <v>100</v>
      </c>
      <c r="B32" s="242">
        <f>SUM(B8:B31)</f>
        <v>430068</v>
      </c>
      <c r="C32" s="242">
        <f aca="true" t="shared" si="0" ref="C32:BN32">SUM(C8:C31)</f>
        <v>143958</v>
      </c>
      <c r="D32" s="242">
        <f t="shared" si="0"/>
        <v>282066</v>
      </c>
      <c r="E32" s="242">
        <f t="shared" si="0"/>
        <v>195194</v>
      </c>
      <c r="F32" s="285">
        <f t="shared" si="0"/>
        <v>6840</v>
      </c>
      <c r="G32" s="242">
        <f t="shared" si="0"/>
        <v>6300</v>
      </c>
      <c r="H32" s="285">
        <f t="shared" si="0"/>
        <v>32484</v>
      </c>
      <c r="I32" s="242">
        <f t="shared" si="0"/>
        <v>34908</v>
      </c>
      <c r="J32" s="285">
        <f t="shared" si="0"/>
        <v>24127</v>
      </c>
      <c r="K32" s="242">
        <f t="shared" si="0"/>
        <v>26200</v>
      </c>
      <c r="L32" s="285">
        <f t="shared" si="0"/>
        <v>67950</v>
      </c>
      <c r="M32" s="242">
        <f t="shared" si="0"/>
        <v>18000</v>
      </c>
      <c r="N32" s="285">
        <f t="shared" si="0"/>
        <v>38876</v>
      </c>
      <c r="O32" s="242">
        <f t="shared" si="0"/>
        <v>33786</v>
      </c>
      <c r="P32" s="285">
        <f t="shared" si="0"/>
        <v>36920</v>
      </c>
      <c r="Q32" s="242">
        <f t="shared" si="0"/>
        <v>20232</v>
      </c>
      <c r="R32" s="285">
        <f t="shared" si="0"/>
        <v>73857</v>
      </c>
      <c r="S32" s="242">
        <f t="shared" si="0"/>
        <v>12708</v>
      </c>
      <c r="T32" s="285">
        <f t="shared" si="0"/>
        <v>9841</v>
      </c>
      <c r="U32" s="242">
        <f t="shared" si="0"/>
        <v>3648</v>
      </c>
      <c r="V32" s="285">
        <f t="shared" si="0"/>
        <v>59027</v>
      </c>
      <c r="W32" s="242">
        <f t="shared" si="0"/>
        <v>23400</v>
      </c>
      <c r="X32" s="285">
        <f t="shared" si="0"/>
        <v>2620</v>
      </c>
      <c r="Y32" s="242">
        <f t="shared" si="0"/>
        <v>0</v>
      </c>
      <c r="Z32" s="285">
        <f t="shared" si="0"/>
        <v>16663</v>
      </c>
      <c r="AA32" s="242">
        <f t="shared" si="0"/>
        <v>5940</v>
      </c>
      <c r="AB32" s="285">
        <f t="shared" si="0"/>
        <v>9952</v>
      </c>
      <c r="AC32" s="242">
        <f t="shared" si="0"/>
        <v>9050</v>
      </c>
      <c r="AD32" s="285">
        <f t="shared" si="0"/>
        <v>16631</v>
      </c>
      <c r="AE32" s="242">
        <f t="shared" si="0"/>
        <v>12257</v>
      </c>
      <c r="AF32" s="285">
        <f t="shared" si="0"/>
        <v>1452</v>
      </c>
      <c r="AG32" s="242">
        <f t="shared" si="0"/>
        <v>667</v>
      </c>
      <c r="AH32" s="285">
        <f t="shared" si="0"/>
        <v>5700</v>
      </c>
      <c r="AI32" s="242">
        <f t="shared" si="0"/>
        <v>2743</v>
      </c>
      <c r="AJ32" s="242">
        <f t="shared" si="0"/>
        <v>3</v>
      </c>
      <c r="AK32" s="242">
        <f t="shared" si="0"/>
        <v>0</v>
      </c>
      <c r="AL32" s="285">
        <f t="shared" si="0"/>
        <v>27132</v>
      </c>
      <c r="AM32" s="242">
        <f t="shared" si="0"/>
        <v>28128</v>
      </c>
      <c r="AN32" s="285">
        <f t="shared" si="0"/>
        <v>8100</v>
      </c>
      <c r="AO32" s="242">
        <f t="shared" si="0"/>
        <v>0</v>
      </c>
      <c r="AP32" s="285">
        <f t="shared" si="0"/>
        <v>40677</v>
      </c>
      <c r="AQ32" s="242">
        <f t="shared" si="0"/>
        <v>50460</v>
      </c>
      <c r="AR32" s="285">
        <f t="shared" si="0"/>
        <v>26272</v>
      </c>
      <c r="AS32" s="242">
        <f t="shared" si="0"/>
        <v>11781</v>
      </c>
      <c r="AT32" s="285">
        <f t="shared" si="0"/>
        <v>33739</v>
      </c>
      <c r="AU32" s="242">
        <f t="shared" si="0"/>
        <v>11547</v>
      </c>
      <c r="AV32" s="285">
        <f t="shared" si="0"/>
        <v>38035</v>
      </c>
      <c r="AW32" s="242">
        <f t="shared" si="0"/>
        <v>31497.600000000002</v>
      </c>
      <c r="AX32" s="285">
        <f t="shared" si="0"/>
        <v>27249</v>
      </c>
      <c r="AY32" s="242">
        <f t="shared" si="0"/>
        <v>18360</v>
      </c>
      <c r="AZ32" s="285">
        <f t="shared" si="0"/>
        <v>2520</v>
      </c>
      <c r="BA32" s="242">
        <f t="shared" si="0"/>
        <v>900</v>
      </c>
      <c r="BB32" s="285">
        <f t="shared" si="0"/>
        <v>7200</v>
      </c>
      <c r="BC32" s="242">
        <f t="shared" si="0"/>
        <v>3984</v>
      </c>
      <c r="BD32" s="285">
        <f t="shared" si="0"/>
        <v>0</v>
      </c>
      <c r="BE32" s="242">
        <f t="shared" si="0"/>
        <v>0</v>
      </c>
      <c r="BF32" s="285">
        <f t="shared" si="0"/>
        <v>0</v>
      </c>
      <c r="BG32" s="242">
        <f t="shared" si="0"/>
        <v>0</v>
      </c>
      <c r="BH32" s="285">
        <f t="shared" si="0"/>
        <v>1055</v>
      </c>
      <c r="BI32" s="242">
        <f t="shared" si="0"/>
        <v>0</v>
      </c>
      <c r="BJ32" s="285">
        <f t="shared" si="0"/>
        <v>40081</v>
      </c>
      <c r="BK32" s="242">
        <f t="shared" si="0"/>
        <v>13945</v>
      </c>
      <c r="BL32" s="285">
        <f t="shared" si="0"/>
        <v>5698</v>
      </c>
      <c r="BM32" s="242">
        <f t="shared" si="0"/>
        <v>6908</v>
      </c>
      <c r="BN32" s="285">
        <f t="shared" si="0"/>
        <v>22149</v>
      </c>
      <c r="BO32" s="242">
        <f aca="true" t="shared" si="1" ref="BO32:BW32">SUM(BO8:BO31)</f>
        <v>0</v>
      </c>
      <c r="BP32" s="285">
        <f t="shared" si="1"/>
        <v>16562</v>
      </c>
      <c r="BQ32" s="242">
        <f t="shared" si="1"/>
        <v>6917</v>
      </c>
      <c r="BR32" s="285">
        <f t="shared" si="1"/>
        <v>110</v>
      </c>
      <c r="BS32" s="242">
        <f t="shared" si="1"/>
        <v>0</v>
      </c>
      <c r="BT32" s="285">
        <f t="shared" si="1"/>
        <v>905</v>
      </c>
      <c r="BU32" s="242">
        <f t="shared" si="1"/>
        <v>0</v>
      </c>
      <c r="BV32" s="285">
        <f t="shared" si="1"/>
        <v>12000</v>
      </c>
      <c r="BW32" s="242">
        <f t="shared" si="1"/>
        <v>11952</v>
      </c>
    </row>
    <row r="34" spans="1:13" ht="12.75">
      <c r="A34" s="423"/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</row>
    <row r="35" ht="15">
      <c r="C35" s="244" t="s">
        <v>201</v>
      </c>
    </row>
    <row r="41" spans="1:112" ht="15.75">
      <c r="A41" s="440" t="s">
        <v>217</v>
      </c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</row>
  </sheetData>
  <sheetProtection/>
  <mergeCells count="79">
    <mergeCell ref="AR4:AS4"/>
    <mergeCell ref="BL4:BM4"/>
    <mergeCell ref="BP5:BQ5"/>
    <mergeCell ref="BR5:BS5"/>
    <mergeCell ref="BJ5:BK5"/>
    <mergeCell ref="BL5:BM5"/>
    <mergeCell ref="AV4:AW4"/>
    <mergeCell ref="BN4:BO4"/>
    <mergeCell ref="BP4:BQ4"/>
    <mergeCell ref="BR4:BS4"/>
    <mergeCell ref="F4:G4"/>
    <mergeCell ref="N5:O5"/>
    <mergeCell ref="R5:S5"/>
    <mergeCell ref="AL5:AM5"/>
    <mergeCell ref="N4:O4"/>
    <mergeCell ref="P4:Q4"/>
    <mergeCell ref="R4:S4"/>
    <mergeCell ref="T4:U4"/>
    <mergeCell ref="P5:Q5"/>
    <mergeCell ref="T5:U5"/>
    <mergeCell ref="BT5:BU5"/>
    <mergeCell ref="BV5:BW5"/>
    <mergeCell ref="A34:M34"/>
    <mergeCell ref="BD5:BE5"/>
    <mergeCell ref="BF5:BG5"/>
    <mergeCell ref="BH5:BI5"/>
    <mergeCell ref="AD5:AE5"/>
    <mergeCell ref="AF5:AG5"/>
    <mergeCell ref="AH5:AI5"/>
    <mergeCell ref="AJ5:AK5"/>
    <mergeCell ref="AP5:AQ5"/>
    <mergeCell ref="BN5:BO5"/>
    <mergeCell ref="AR5:AS5"/>
    <mergeCell ref="AT5:AU5"/>
    <mergeCell ref="AV5:AW5"/>
    <mergeCell ref="AX5:AY5"/>
    <mergeCell ref="AZ5:BA5"/>
    <mergeCell ref="BB5:BC5"/>
    <mergeCell ref="D5:E5"/>
    <mergeCell ref="H5:I5"/>
    <mergeCell ref="J5:K5"/>
    <mergeCell ref="L5:M5"/>
    <mergeCell ref="F5:G5"/>
    <mergeCell ref="BT4:BU4"/>
    <mergeCell ref="BV4:BW4"/>
    <mergeCell ref="AZ4:BA4"/>
    <mergeCell ref="BB4:BC4"/>
    <mergeCell ref="BD4:BE4"/>
    <mergeCell ref="BF4:BG4"/>
    <mergeCell ref="BH4:BI4"/>
    <mergeCell ref="BJ4:BK4"/>
    <mergeCell ref="AX4:AY4"/>
    <mergeCell ref="Z4:AA4"/>
    <mergeCell ref="AB4:AC4"/>
    <mergeCell ref="AD4:AE4"/>
    <mergeCell ref="AF4:AG4"/>
    <mergeCell ref="AH4:AI4"/>
    <mergeCell ref="AJ4:AK4"/>
    <mergeCell ref="AL4:AM4"/>
    <mergeCell ref="AP4:AQ4"/>
    <mergeCell ref="AT4:AU4"/>
    <mergeCell ref="A1:M1"/>
    <mergeCell ref="A2:K2"/>
    <mergeCell ref="A3:M3"/>
    <mergeCell ref="A4:A7"/>
    <mergeCell ref="B4:C4"/>
    <mergeCell ref="D4:E4"/>
    <mergeCell ref="H4:I4"/>
    <mergeCell ref="J4:K4"/>
    <mergeCell ref="L4:M4"/>
    <mergeCell ref="B5:C5"/>
    <mergeCell ref="AN4:AO4"/>
    <mergeCell ref="AN5:AO5"/>
    <mergeCell ref="V5:W5"/>
    <mergeCell ref="X5:Y5"/>
    <mergeCell ref="Z5:AA5"/>
    <mergeCell ref="AB5:AC5"/>
    <mergeCell ref="X4:Y4"/>
    <mergeCell ref="V4:W4"/>
  </mergeCells>
  <printOptions/>
  <pageMargins left="0.16" right="0.18" top="0.17" bottom="0.17" header="0.17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IgnatovaNM</cp:lastModifiedBy>
  <cp:lastPrinted>2014-01-09T10:41:59Z</cp:lastPrinted>
  <dcterms:created xsi:type="dcterms:W3CDTF">1996-10-08T23:32:33Z</dcterms:created>
  <dcterms:modified xsi:type="dcterms:W3CDTF">2014-01-09T10:42:11Z</dcterms:modified>
  <cp:category/>
  <cp:version/>
  <cp:contentType/>
  <cp:contentStatus/>
</cp:coreProperties>
</file>