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8265" activeTab="0"/>
  </bookViews>
  <sheets>
    <sheet name="ОГВС Тариф 2015" sheetId="1" r:id="rId1"/>
    <sheet name="Лист2" sheetId="2" r:id="rId2"/>
    <sheet name="Лист3" sheetId="3" r:id="rId3"/>
  </sheets>
  <externalReferences>
    <externalReference r:id="rId6"/>
  </externalReferences>
  <definedNames>
    <definedName name="double_rate_tariff">'[1]Титульный'!$F$35</definedName>
    <definedName name="kind_of_tariff_unit">'[1]TEHSHEET'!$J$7:$J$8</definedName>
    <definedName name="org">'[1]Титульный'!$F$19</definedName>
  </definedNames>
  <calcPr fullCalcOnLoad="1"/>
</workbook>
</file>

<file path=xl/sharedStrings.xml><?xml version="1.0" encoding="utf-8"?>
<sst xmlns="http://schemas.openxmlformats.org/spreadsheetml/2006/main" count="398" uniqueCount="260">
  <si>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</si>
  <si>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</si>
  <si>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</si>
  <si>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</si>
  <si>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</si>
  <si>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</t>
  </si>
  <si>
    <t>x</t>
  </si>
  <si>
    <t>Выручка от регулируемой деятельности</t>
  </si>
  <si>
    <t>тыс.руб.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</si>
  <si>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</si>
  <si>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Технического качества</t>
  </si>
  <si>
    <t>Питьевого качества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</si>
  <si>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</si>
  <si>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</si>
  <si>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руб.</t>
  </si>
  <si>
    <t>Объем приобретенной электрической энергии</t>
  </si>
  <si>
    <t>тыс.кВт*ч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</si>
  <si>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</si>
  <si>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</si>
  <si>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чел.</t>
  </si>
  <si>
    <t>Объем покупаемой холодной воды, используемой для горячего водоснабжения, в том числе:</t>
  </si>
  <si>
    <t>тыс.куб.м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</si>
  <si>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</si>
  <si>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</t>
  </si>
  <si>
    <t>тыс. Гкал</t>
  </si>
  <si>
    <t>Объем тепловой энергии, производимой с применением собственных источников и используемой для горячего водоснабжения</t>
  </si>
  <si>
    <t>Объем отпущенной потребителям тепловой энергии (по ГВС), в том числе:</t>
  </si>
  <si>
    <t>По приборам учета</t>
  </si>
  <si>
    <t>По нормативам потребления (расчетным методом)</t>
  </si>
  <si>
    <t>Объем отпущенной потребителям горячей воды, в том числе:</t>
  </si>
  <si>
    <t>Потери воды в сетях ГВС</t>
  </si>
  <si>
    <t>%</t>
  </si>
  <si>
    <t>Коэффициент потерь тепла трубопроводами систем централизованного ГВС</t>
  </si>
  <si>
    <t>гКал/час</t>
  </si>
  <si>
    <t>Протяженность водопроводных сетей (в однотрубном исчислении)</t>
  </si>
  <si>
    <t>км</t>
  </si>
  <si>
    <t>Среднесписочная численность основного производственного персонала</t>
  </si>
  <si>
    <t>Удельный расход электроэнергии на подачу воды в сеть(учитывать электроэнергию всех насосных и подкачивающих станций)</t>
  </si>
  <si>
    <t>кВт*ч/.куб.м</t>
  </si>
  <si>
    <t>Комментарии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</si>
  <si>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</si>
  <si>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</si>
  <si>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</si>
  <si>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</si>
  <si>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</si>
  <si>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</si>
  <si>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</si>
  <si>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</si>
  <si>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</si>
  <si>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</si>
  <si>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</si>
  <si>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</si>
  <si>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Итого по поставщику</t>
  </si>
  <si>
    <t>прямые договора без торгов</t>
  </si>
  <si>
    <t>т/э в виде горячей воды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</si>
  <si>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</si>
  <si>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3.1.</t>
  </si>
  <si>
    <t>3.2.</t>
  </si>
  <si>
    <t>3.3.</t>
  </si>
  <si>
    <t>3.4.</t>
  </si>
  <si>
    <t>3.11.</t>
  </si>
  <si>
    <t>3.11.1.</t>
  </si>
  <si>
    <t>3.11.2.</t>
  </si>
  <si>
    <t>3.12.</t>
  </si>
  <si>
    <t>3.13.</t>
  </si>
  <si>
    <t>6.1.</t>
  </si>
  <si>
    <t>6.2.</t>
  </si>
  <si>
    <t>10.1.</t>
  </si>
  <si>
    <t>10.2.</t>
  </si>
  <si>
    <t>11.1.</t>
  </si>
  <si>
    <t>11.2.</t>
  </si>
  <si>
    <t>Информация о тарифах на горячую воду (горячее водоснабжение)*</t>
  </si>
  <si>
    <t>Тариф</t>
  </si>
  <si>
    <t>Единица измерения ставки за содержание (гр.5)</t>
  </si>
  <si>
    <t>Величина установленного тарифа на горячую воду (горячее водоснабжение)</t>
  </si>
  <si>
    <t>Срок действия установленного тарифа на горячую воду (горячее водоснабжение)</t>
  </si>
  <si>
    <t>Реквизиты решения об установлении тарифа на горячую воду (горячее водоснабжение)</t>
  </si>
  <si>
    <t>Наименование органа регулирования, принявшего решение об установлении тарифа на горячую воду (горячее водоснабжение)</t>
  </si>
  <si>
    <t>Источник официального опубликования решения об установлении тарифа на горячую воду (горячее водоснабжение)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</si>
  <si>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</si>
  <si>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</si>
  <si>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</si>
  <si>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</si>
  <si>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</si>
  <si>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</t>
  </si>
  <si>
    <t>Двухставочный тариф</t>
  </si>
  <si>
    <t>ставка за потребление горячей воды, руб/куб.м</t>
  </si>
  <si>
    <t>ставка за содержание системы ГВС</t>
  </si>
  <si>
    <t>дата начала</t>
  </si>
  <si>
    <t>дата окончания</t>
  </si>
  <si>
    <t>дата</t>
  </si>
  <si>
    <t>номер</t>
  </si>
  <si>
    <t>1</t>
  </si>
  <si>
    <t>2</t>
  </si>
  <si>
    <t>2.1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</si>
  <si>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</si>
  <si>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</si>
  <si>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</si>
  <si>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</si>
  <si>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</si>
  <si>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</si>
  <si>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</si>
  <si>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</si>
  <si>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</si>
  <si>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</si>
  <si>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</si>
  <si>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</si>
  <si>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</si>
  <si>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</si>
  <si>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</si>
  <si>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</si>
  <si>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</si>
  <si>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</si>
  <si>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</si>
  <si>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тыс.руб./куб.м/ч/мес</t>
  </si>
  <si>
    <t>РЭК СО</t>
  </si>
  <si>
    <t>тыс.руб./Гкал/ч/мес</t>
  </si>
  <si>
    <t>Добавить поставщика тепловой энергии</t>
  </si>
  <si>
    <t xml:space="preserve">   Стандарты раскрытия информации в сфере горячего водоснабжения, утвержденные </t>
  </si>
  <si>
    <t xml:space="preserve">                          постановлением Правительства РФ от 17.01.2013г. № 6</t>
  </si>
  <si>
    <t xml:space="preserve">                             Форма 1.1 Общая информация о ОАО"Северский трубный завод"</t>
  </si>
  <si>
    <t>Наименование юрлица</t>
  </si>
  <si>
    <t>Открытое акционерное общество "Северский трубный завод"</t>
  </si>
  <si>
    <t>Ф.И.О. руководителя</t>
  </si>
  <si>
    <t>Зуев Михаил Васильевич</t>
  </si>
  <si>
    <t>Регистрационный номер</t>
  </si>
  <si>
    <t>№1026601606118</t>
  </si>
  <si>
    <t>юридического  лица</t>
  </si>
  <si>
    <t>Почтовый адрес</t>
  </si>
  <si>
    <t>г.Полевской Вершинина д.7</t>
  </si>
  <si>
    <t>Адрес фактического местонахождения</t>
  </si>
  <si>
    <t>Контактные телефоны</t>
  </si>
  <si>
    <t>8 (343 50) 3-57-63; 3-53-36</t>
  </si>
  <si>
    <t xml:space="preserve">Официальный сайт в сети интернет </t>
  </si>
  <si>
    <t>http://www.tmk-group.ru/stz_vod.php</t>
  </si>
  <si>
    <t>Адрес электронной почты</t>
  </si>
  <si>
    <t xml:space="preserve">Режим работы </t>
  </si>
  <si>
    <t>Пн-четв. С 8-00 до 17-15 ; пятн. С 8-00 до 16-00</t>
  </si>
  <si>
    <t>Протяженность водопроводных</t>
  </si>
  <si>
    <t>сетей (в однотрубном исчислении) км.</t>
  </si>
  <si>
    <t>Количество ЦТП, штук</t>
  </si>
  <si>
    <t xml:space="preserve">                                                    деятельности ОАО"Северский трубный завод"</t>
  </si>
  <si>
    <t>Наименование органа регулирования,</t>
  </si>
  <si>
    <t>принявшего решение об утверждении тарифа на</t>
  </si>
  <si>
    <t>Реквизиты (дата, номер) решения об утверждении</t>
  </si>
  <si>
    <t>Источник официального опубликования решения</t>
  </si>
  <si>
    <t>1.1.</t>
  </si>
  <si>
    <t>1.1.1.</t>
  </si>
  <si>
    <t>1.2.2.</t>
  </si>
  <si>
    <t>1.2.3.</t>
  </si>
  <si>
    <t>2.1.</t>
  </si>
  <si>
    <t>2.1.1.</t>
  </si>
  <si>
    <t>тарифа на подключение к ЦСГВС</t>
  </si>
  <si>
    <t>нет</t>
  </si>
  <si>
    <t xml:space="preserve">Срок действия установленного тарифа на </t>
  </si>
  <si>
    <t>подключение к ЦСГВС</t>
  </si>
  <si>
    <t>об установлении тарифа на подключение</t>
  </si>
  <si>
    <t xml:space="preserve">к ЦСГВС </t>
  </si>
  <si>
    <t>подключение  к ЦСГВС</t>
  </si>
  <si>
    <t xml:space="preserve">                             Форма 1.4. Информация о тарифах на подключение   к ЦСГВС </t>
  </si>
  <si>
    <t>Форма 1.2.</t>
  </si>
  <si>
    <t>Реквизиты договора, сметы</t>
  </si>
  <si>
    <t xml:space="preserve">                             Форма 2.1. Общая информация о ОАО"Северский трубный завод"</t>
  </si>
  <si>
    <t>TalashmanovAV@stw.ru</t>
  </si>
  <si>
    <t xml:space="preserve">                                                                ОАО"Северский трубный завод"</t>
  </si>
  <si>
    <t>Реквизиты (дата, номер) решения об утверждении тарифа</t>
  </si>
  <si>
    <t>"Компонент на теплоноситель для подпитки водогрейных котлов"</t>
  </si>
  <si>
    <t xml:space="preserve">Срок действия установленного тарифа на "Компонент на  </t>
  </si>
  <si>
    <t>теплоноситель для подпитки водогрейных котлов"</t>
  </si>
  <si>
    <t xml:space="preserve">об установлении тарифа на "Компонент на  теплоноситель для </t>
  </si>
  <si>
    <t xml:space="preserve"> </t>
  </si>
  <si>
    <t>подпитки водогрейных котлов"</t>
  </si>
  <si>
    <t>Форма 2.6. Информация об основных показателях   финансово - хозяйственной деятельности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</si>
  <si>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</si>
  <si>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 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</si>
  <si>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материалы-реагенты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</si>
  <si>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тепловую энергию, производимую с применением собственных источников и используемую для горячего водоснабжения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</si>
  <si>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холодную воду, используемую для горячего водоснабжения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</si>
  <si>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 холодную воду, получаемую с применением собственных источников водозабора (скважин) и используемую для горячего водоснабжения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</si>
  <si>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</t>
    </r>
  </si>
  <si>
    <t>средневзвешенная стоимость 1 кВт·ч</t>
  </si>
  <si>
    <t>объем приобретения электрической энергии</t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</si>
  <si>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</si>
  <si>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отчисления на социальные нужды основного производственного персонала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</si>
  <si>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 и аренду имущества, используемого в технологическом процессе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</si>
  <si>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</si>
  <si>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общеэксплуатационные  расходы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</si>
  <si>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</si>
  <si>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t>3.1. финансирование мероприятий, предусмотренных инвестиционной программой регулируемой организации (тыс. рублей)</t>
  </si>
  <si>
    <t xml:space="preserve">   Стандарты раскрытия информации в сфере холодного водоснабжения ( Компонент на  теплоноситель), утвержденные </t>
  </si>
  <si>
    <t xml:space="preserve">    Форма 2.2 Информация о Компоненте на теплоноситель для подпитки водогрейных котлов</t>
  </si>
  <si>
    <t>принявшего решение об утверждении тарифа  на компонент</t>
  </si>
  <si>
    <t xml:space="preserve"> -</t>
  </si>
  <si>
    <t>Компонент на теплоноситель</t>
  </si>
  <si>
    <t>(в части горячего водоснабжения) * Компонент на тепловую энергию*</t>
  </si>
  <si>
    <t xml:space="preserve">Компонент  на теплоноситель </t>
  </si>
  <si>
    <t>Компонент на тепловую энергию (Горячая вода)</t>
  </si>
  <si>
    <t>Одноставочный тариф. С НДС</t>
  </si>
  <si>
    <t>Одноставочный тариф, с НДС</t>
  </si>
  <si>
    <t>210-ПК</t>
  </si>
  <si>
    <t>WWW.pravo.gov66.ru</t>
  </si>
  <si>
    <t>№ 3386 от 22.12.14г.</t>
  </si>
  <si>
    <t>01.01.2015</t>
  </si>
  <si>
    <t>30.06.2015</t>
  </si>
  <si>
    <t>15.12.2014</t>
  </si>
  <si>
    <t>01.07.2015</t>
  </si>
  <si>
    <t>31.12.2015</t>
  </si>
  <si>
    <t xml:space="preserve">  -</t>
  </si>
  <si>
    <t>Открытое акционерное общество "Северский трубный завод", г.Полевской, 2015-2015 гг.</t>
  </si>
  <si>
    <t xml:space="preserve">Компонент на тепловую энергию </t>
  </si>
  <si>
    <t>Операционные расходы</t>
  </si>
  <si>
    <t>Неподконтрольные расходы</t>
  </si>
  <si>
    <t>Налоги</t>
  </si>
  <si>
    <t>3.10.3.</t>
  </si>
  <si>
    <t>на землю</t>
  </si>
  <si>
    <t>на имущество</t>
  </si>
  <si>
    <t>на прибыль</t>
  </si>
  <si>
    <t>Расходы не учитываемые в целях налогооблажения всего в т.ч.</t>
  </si>
  <si>
    <t>Расходы на капитальные вложения (инвестиции)</t>
  </si>
  <si>
    <t>Выплаты соцхарактера</t>
  </si>
  <si>
    <t>3.11.3.</t>
  </si>
  <si>
    <t>Другие расходы</t>
  </si>
  <si>
    <t>недополученный доход</t>
  </si>
  <si>
    <t>Избыток средств</t>
  </si>
  <si>
    <t>Корректировка НВВ в связи с неисполнением инвестиционной программы</t>
  </si>
  <si>
    <t>прочий избыток средств</t>
  </si>
  <si>
    <t>Расходы на энергетические ресурсы</t>
  </si>
  <si>
    <t>Расчет необходимой валовой выручки</t>
  </si>
  <si>
    <t>Расходы на холодную воду</t>
  </si>
  <si>
    <t>3.4.1.</t>
  </si>
  <si>
    <t>3.4.2.</t>
  </si>
  <si>
    <t>5.</t>
  </si>
  <si>
    <t>4.</t>
  </si>
  <si>
    <t>5.1.</t>
  </si>
  <si>
    <t>3.13.1.</t>
  </si>
  <si>
    <t>3.13.2.</t>
  </si>
  <si>
    <t>Необходимая валовая выручка</t>
  </si>
  <si>
    <t>5.2.</t>
  </si>
  <si>
    <t>5.3.</t>
  </si>
  <si>
    <t>5.3.1.</t>
  </si>
  <si>
    <t>5.3.2.</t>
  </si>
  <si>
    <t>ЭПБ здания мазутонасосной</t>
  </si>
  <si>
    <t>117/5-18/317 от 03.03.14г.</t>
  </si>
  <si>
    <t>На обследование  ж/б дымовой трубы  Н=150м</t>
  </si>
  <si>
    <t>117/5-18/356 от 12.03.14г.</t>
  </si>
  <si>
    <t>Окраска прямого и обратного трубопровода  теплосети</t>
  </si>
  <si>
    <t>смета 1034</t>
  </si>
  <si>
    <t>Замена трубной части мазутонагревателя</t>
  </si>
  <si>
    <t>смета 55</t>
  </si>
  <si>
    <t>Товары и услуги, приобретенные у организаций, сумма оплаты услуг которых  не превышает 20% суммы расходов по статье</t>
  </si>
  <si>
    <t xml:space="preserve">   от 15.12.2014г.   № 207-ПК</t>
  </si>
  <si>
    <t>теплоноситель   для подпитки водогр.   котлов</t>
  </si>
  <si>
    <t>с 01.01.15г. - 30.06.15г.                       17,61 руб./м3</t>
  </si>
  <si>
    <t>с 01.07.15г. - 31.12.15г.                       18,88 руб./м3</t>
  </si>
  <si>
    <t>интернет портал СО www.pravo.gov66.ru № 3383 от 22.12.14г.</t>
  </si>
  <si>
    <t>м) Налоги и сборы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</si>
  <si>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Нормативная 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</si>
  <si>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</si>
  <si>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</si>
  <si>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t>Товары и услуги, приобретенные у организаций, сумма оплаты услуг которых   не превышает 20% суммы  расходов по статье  (1,2%)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</si>
</sst>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"/>
  </numFmts>
  <fonts count="63">
    <font>
      <sz val="10"/>
      <name val="Arial Cyr"/>
      <family val="0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9"/>
      <color indexed="9"/>
      <name val="Tahoma"/>
      <family val="2"/>
    </font>
    <font>
      <b/>
      <sz val="9"/>
      <color indexed="62"/>
      <name val="Tahoma"/>
      <family val="2"/>
    </font>
    <font>
      <b/>
      <sz val="9"/>
      <color indexed="9"/>
      <name val="Tahoma"/>
      <family val="2"/>
    </font>
    <font>
      <b/>
      <sz val="14"/>
      <name val="Tahoma"/>
      <family val="2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9"/>
      <color indexed="10"/>
      <name val="Tahoma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2"/>
      <color indexed="9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3" fillId="0" borderId="0" xfId="0" applyFont="1" applyAlignment="1">
      <alignment vertical="top"/>
    </xf>
    <xf numFmtId="0" fontId="3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vertical="top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vertical="top"/>
    </xf>
    <xf numFmtId="0" fontId="4" fillId="33" borderId="0" xfId="0" applyFont="1" applyFill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/>
    </xf>
    <xf numFmtId="4" fontId="3" fillId="34" borderId="20" xfId="0" applyNumberFormat="1" applyFont="1" applyFill="1" applyBorder="1" applyAlignment="1">
      <alignment horizontal="center"/>
    </xf>
    <xf numFmtId="16" fontId="3" fillId="33" borderId="1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wrapText="1" indent="1"/>
    </xf>
    <xf numFmtId="14" fontId="3" fillId="33" borderId="1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wrapText="1" indent="2"/>
    </xf>
    <xf numFmtId="0" fontId="9" fillId="0" borderId="21" xfId="42" applyBorder="1" applyAlignment="1" applyProtection="1">
      <alignment horizontal="center" wrapText="1"/>
      <protection/>
    </xf>
    <xf numFmtId="0" fontId="3" fillId="0" borderId="22" xfId="0" applyFont="1" applyBorder="1" applyAlignment="1">
      <alignment vertical="top"/>
    </xf>
    <xf numFmtId="0" fontId="5" fillId="36" borderId="23" xfId="0" applyFont="1" applyFill="1" applyBorder="1" applyAlignment="1">
      <alignment horizontal="center" wrapText="1"/>
    </xf>
    <xf numFmtId="0" fontId="5" fillId="36" borderId="24" xfId="0" applyFont="1" applyFill="1" applyBorder="1" applyAlignment="1">
      <alignment wrapText="1"/>
    </xf>
    <xf numFmtId="0" fontId="9" fillId="36" borderId="24" xfId="42" applyFill="1" applyBorder="1" applyAlignment="1" applyProtection="1">
      <alignment wrapText="1"/>
      <protection/>
    </xf>
    <xf numFmtId="0" fontId="3" fillId="34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35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" fillId="0" borderId="25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33" borderId="0" xfId="0" applyFont="1" applyFill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wrapText="1"/>
    </xf>
    <xf numFmtId="0" fontId="7" fillId="33" borderId="17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wrapText="1"/>
    </xf>
    <xf numFmtId="4" fontId="2" fillId="34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wrapText="1"/>
    </xf>
    <xf numFmtId="16" fontId="3" fillId="33" borderId="18" xfId="0" applyNumberFormat="1" applyFont="1" applyFill="1" applyBorder="1" applyAlignment="1">
      <alignment horizontal="center" wrapText="1"/>
    </xf>
    <xf numFmtId="0" fontId="3" fillId="33" borderId="16" xfId="0" applyFont="1" applyFill="1" applyBorder="1" applyAlignment="1">
      <alignment/>
    </xf>
    <xf numFmtId="0" fontId="2" fillId="33" borderId="24" xfId="0" applyFont="1" applyFill="1" applyBorder="1" applyAlignment="1">
      <alignment horizontal="left" wrapText="1" indent="1"/>
    </xf>
    <xf numFmtId="0" fontId="3" fillId="33" borderId="24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5" borderId="19" xfId="0" applyFont="1" applyFill="1" applyBorder="1" applyAlignment="1">
      <alignment horizontal="left" wrapText="1" indent="1"/>
    </xf>
    <xf numFmtId="0" fontId="2" fillId="33" borderId="19" xfId="0" applyFont="1" applyFill="1" applyBorder="1" applyAlignment="1">
      <alignment horizontal="center" wrapText="1"/>
    </xf>
    <xf numFmtId="0" fontId="5" fillId="36" borderId="0" xfId="0" applyFont="1" applyFill="1" applyAlignment="1">
      <alignment/>
    </xf>
    <xf numFmtId="0" fontId="9" fillId="36" borderId="0" xfId="42" applyFill="1" applyAlignment="1" applyProtection="1">
      <alignment/>
      <protection/>
    </xf>
    <xf numFmtId="0" fontId="6" fillId="36" borderId="0" xfId="0" applyFont="1" applyFill="1" applyAlignment="1">
      <alignment/>
    </xf>
    <xf numFmtId="0" fontId="6" fillId="36" borderId="22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9" fillId="33" borderId="21" xfId="42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>
      <alignment horizontal="left" wrapText="1" indent="1"/>
    </xf>
    <xf numFmtId="0" fontId="3" fillId="0" borderId="12" xfId="0" applyFont="1" applyBorder="1" applyAlignment="1">
      <alignment vertical="top"/>
    </xf>
    <xf numFmtId="0" fontId="3" fillId="33" borderId="12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2" fillId="33" borderId="21" xfId="0" applyFont="1" applyFill="1" applyBorder="1" applyAlignment="1">
      <alignment wrapText="1"/>
    </xf>
    <xf numFmtId="0" fontId="3" fillId="35" borderId="16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0" fontId="3" fillId="36" borderId="23" xfId="0" applyFont="1" applyFill="1" applyBorder="1" applyAlignment="1">
      <alignment horizontal="center"/>
    </xf>
    <xf numFmtId="0" fontId="5" fillId="36" borderId="24" xfId="0" applyFont="1" applyFill="1" applyBorder="1" applyAlignment="1">
      <alignment/>
    </xf>
    <xf numFmtId="0" fontId="9" fillId="36" borderId="24" xfId="42" applyFill="1" applyBorder="1" applyAlignment="1" applyProtection="1">
      <alignment/>
      <protection/>
    </xf>
    <xf numFmtId="0" fontId="6" fillId="36" borderId="24" xfId="0" applyFont="1" applyFill="1" applyBorder="1" applyAlignment="1">
      <alignment/>
    </xf>
    <xf numFmtId="0" fontId="6" fillId="36" borderId="24" xfId="0" applyFont="1" applyFill="1" applyBorder="1" applyAlignment="1">
      <alignment horizontal="center"/>
    </xf>
    <xf numFmtId="0" fontId="6" fillId="36" borderId="19" xfId="0" applyFont="1" applyFill="1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right" vertical="top"/>
    </xf>
    <xf numFmtId="0" fontId="3" fillId="36" borderId="29" xfId="0" applyFont="1" applyFill="1" applyBorder="1" applyAlignment="1">
      <alignment horizontal="center"/>
    </xf>
    <xf numFmtId="0" fontId="5" fillId="36" borderId="30" xfId="0" applyFont="1" applyFill="1" applyBorder="1" applyAlignment="1">
      <alignment/>
    </xf>
    <xf numFmtId="0" fontId="9" fillId="36" borderId="30" xfId="42" applyFill="1" applyBorder="1" applyAlignment="1" applyProtection="1">
      <alignment/>
      <protection/>
    </xf>
    <xf numFmtId="0" fontId="6" fillId="36" borderId="30" xfId="0" applyFont="1" applyFill="1" applyBorder="1" applyAlignment="1">
      <alignment/>
    </xf>
    <xf numFmtId="0" fontId="6" fillId="36" borderId="30" xfId="0" applyFont="1" applyFill="1" applyBorder="1" applyAlignment="1">
      <alignment horizontal="center"/>
    </xf>
    <xf numFmtId="0" fontId="6" fillId="36" borderId="3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3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2" fillId="33" borderId="0" xfId="60" applyFont="1" applyFill="1" applyBorder="1" applyAlignment="1" applyProtection="1">
      <alignment horizontal="center" vertical="center" wrapText="1"/>
      <protection/>
    </xf>
    <xf numFmtId="0" fontId="3" fillId="0" borderId="32" xfId="60" applyFont="1" applyFill="1" applyBorder="1" applyAlignment="1" applyProtection="1">
      <alignment horizontal="left" vertical="center" wrapText="1"/>
      <protection/>
    </xf>
    <xf numFmtId="0" fontId="0" fillId="37" borderId="33" xfId="57" applyFont="1" applyFill="1" applyBorder="1" applyAlignment="1" applyProtection="1">
      <alignment horizontal="center" vertical="center" wrapText="1"/>
      <protection/>
    </xf>
    <xf numFmtId="0" fontId="0" fillId="37" borderId="33" xfId="58" applyFont="1" applyFill="1" applyBorder="1" applyAlignment="1" applyProtection="1">
      <alignment horizontal="center" vertical="center" wrapText="1"/>
      <protection/>
    </xf>
    <xf numFmtId="0" fontId="3" fillId="37" borderId="33" xfId="58" applyFont="1" applyFill="1" applyBorder="1" applyAlignment="1" applyProtection="1">
      <alignment horizontal="center" vertical="center" wrapText="1"/>
      <protection/>
    </xf>
    <xf numFmtId="49" fontId="14" fillId="33" borderId="34" xfId="50" applyNumberFormat="1" applyFont="1" applyFill="1" applyBorder="1" applyAlignment="1" applyProtection="1">
      <alignment horizontal="center" vertical="center" wrapText="1"/>
      <protection/>
    </xf>
    <xf numFmtId="49" fontId="3" fillId="33" borderId="35" xfId="60" applyNumberFormat="1" applyFont="1" applyFill="1" applyBorder="1" applyAlignment="1" applyProtection="1">
      <alignment horizontal="center" vertical="center" wrapText="1"/>
      <protection/>
    </xf>
    <xf numFmtId="49" fontId="3" fillId="33" borderId="32" xfId="60" applyNumberFormat="1" applyFont="1" applyFill="1" applyBorder="1" applyAlignment="1" applyProtection="1">
      <alignment horizontal="center" vertical="center" wrapText="1"/>
      <protection/>
    </xf>
    <xf numFmtId="0" fontId="15" fillId="0" borderId="36" xfId="60" applyFont="1" applyFill="1" applyBorder="1" applyAlignment="1" applyProtection="1">
      <alignment horizontal="left" vertical="center" wrapText="1"/>
      <protection/>
    </xf>
    <xf numFmtId="0" fontId="3" fillId="0" borderId="37" xfId="42" applyNumberFormat="1" applyFont="1" applyFill="1" applyBorder="1" applyAlignment="1" applyProtection="1">
      <alignment horizontal="center" vertical="center" wrapText="1"/>
      <protection/>
    </xf>
    <xf numFmtId="4" fontId="3" fillId="33" borderId="37" xfId="42" applyNumberFormat="1" applyFont="1" applyFill="1" applyBorder="1" applyAlignment="1" applyProtection="1">
      <alignment horizontal="right" vertical="center" wrapText="1"/>
      <protection/>
    </xf>
    <xf numFmtId="4" fontId="3" fillId="38" borderId="37" xfId="42" applyNumberFormat="1" applyFont="1" applyFill="1" applyBorder="1" applyAlignment="1" applyProtection="1">
      <alignment horizontal="right" vertical="center" wrapText="1"/>
      <protection locked="0"/>
    </xf>
    <xf numFmtId="0" fontId="16" fillId="39" borderId="35" xfId="0" applyFont="1" applyFill="1" applyBorder="1" applyAlignment="1" applyProtection="1">
      <alignment horizontal="left" vertical="center"/>
      <protection/>
    </xf>
    <xf numFmtId="0" fontId="16" fillId="39" borderId="32" xfId="0" applyFont="1" applyFill="1" applyBorder="1" applyAlignment="1" applyProtection="1">
      <alignment horizontal="left" vertical="center"/>
      <protection/>
    </xf>
    <xf numFmtId="0" fontId="16" fillId="39" borderId="32" xfId="0" applyFont="1" applyFill="1" applyBorder="1" applyAlignment="1" applyProtection="1">
      <alignment vertical="center"/>
      <protection/>
    </xf>
    <xf numFmtId="0" fontId="16" fillId="39" borderId="36" xfId="0" applyFont="1" applyFill="1" applyBorder="1" applyAlignment="1" applyProtection="1">
      <alignment horizontal="left" vertical="center"/>
      <protection/>
    </xf>
    <xf numFmtId="0" fontId="3" fillId="38" borderId="37" xfId="42" applyNumberFormat="1" applyFont="1" applyFill="1" applyBorder="1" applyAlignment="1" applyProtection="1">
      <alignment horizontal="center" vertical="center" wrapText="1"/>
      <protection locked="0"/>
    </xf>
    <xf numFmtId="0" fontId="17" fillId="39" borderId="32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8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38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3" fillId="36" borderId="19" xfId="0" applyFont="1" applyFill="1" applyBorder="1" applyAlignment="1">
      <alignment wrapText="1"/>
    </xf>
    <xf numFmtId="2" fontId="2" fillId="34" borderId="19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 wrapText="1"/>
    </xf>
    <xf numFmtId="2" fontId="6" fillId="36" borderId="22" xfId="0" applyNumberFormat="1" applyFont="1" applyFill="1" applyBorder="1" applyAlignment="1">
      <alignment/>
    </xf>
    <xf numFmtId="2" fontId="2" fillId="34" borderId="16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4" fontId="3" fillId="35" borderId="19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9" fillId="0" borderId="38" xfId="42" applyFill="1" applyBorder="1" applyAlignment="1" applyProtection="1">
      <alignment horizontal="center" vertical="top" wrapText="1"/>
      <protection/>
    </xf>
    <xf numFmtId="0" fontId="0" fillId="0" borderId="3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38" xfId="0" applyFont="1" applyBorder="1" applyAlignment="1">
      <alignment horizontal="justify" vertical="top" wrapText="1"/>
    </xf>
    <xf numFmtId="0" fontId="1" fillId="0" borderId="38" xfId="0" applyFont="1" applyFill="1" applyBorder="1" applyAlignment="1">
      <alignment horizontal="center" vertical="top"/>
    </xf>
    <xf numFmtId="0" fontId="9" fillId="0" borderId="38" xfId="42" applyFill="1" applyBorder="1" applyAlignment="1" applyProtection="1">
      <alignment horizontal="left" vertical="top" wrapText="1"/>
      <protection/>
    </xf>
    <xf numFmtId="0" fontId="27" fillId="0" borderId="38" xfId="0" applyFont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0" fontId="9" fillId="0" borderId="0" xfId="42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42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61" fillId="35" borderId="19" xfId="0" applyFont="1" applyFill="1" applyBorder="1" applyAlignment="1">
      <alignment horizontal="center"/>
    </xf>
    <xf numFmtId="17" fontId="3" fillId="33" borderId="42" xfId="0" applyNumberFormat="1" applyFont="1" applyFill="1" applyBorder="1" applyAlignment="1">
      <alignment horizontal="center"/>
    </xf>
    <xf numFmtId="0" fontId="3" fillId="40" borderId="43" xfId="0" applyFont="1" applyFill="1" applyBorder="1" applyAlignment="1">
      <alignment horizontal="left" wrapText="1" indent="1"/>
    </xf>
    <xf numFmtId="0" fontId="3" fillId="33" borderId="4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4" fontId="3" fillId="41" borderId="44" xfId="0" applyNumberFormat="1" applyFont="1" applyFill="1" applyBorder="1" applyAlignment="1">
      <alignment horizontal="center"/>
    </xf>
    <xf numFmtId="4" fontId="61" fillId="35" borderId="4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 indent="1"/>
    </xf>
    <xf numFmtId="0" fontId="3" fillId="33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wrapText="1"/>
    </xf>
    <xf numFmtId="0" fontId="2" fillId="33" borderId="46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3" fillId="33" borderId="46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14" fontId="3" fillId="33" borderId="28" xfId="0" applyNumberFormat="1" applyFont="1" applyFill="1" applyBorder="1" applyAlignment="1">
      <alignment horizontal="center"/>
    </xf>
    <xf numFmtId="14" fontId="3" fillId="33" borderId="47" xfId="0" applyNumberFormat="1" applyFont="1" applyFill="1" applyBorder="1" applyAlignment="1">
      <alignment horizontal="center"/>
    </xf>
    <xf numFmtId="14" fontId="3" fillId="33" borderId="18" xfId="0" applyNumberFormat="1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 wrapText="1"/>
    </xf>
    <xf numFmtId="0" fontId="3" fillId="35" borderId="47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49" fontId="3" fillId="38" borderId="48" xfId="42" applyNumberFormat="1" applyFont="1" applyFill="1" applyBorder="1" applyAlignment="1" applyProtection="1">
      <alignment horizontal="left" vertical="center" wrapText="1"/>
      <protection locked="0"/>
    </xf>
    <xf numFmtId="49" fontId="3" fillId="38" borderId="49" xfId="42" applyNumberFormat="1" applyFont="1" applyFill="1" applyBorder="1" applyAlignment="1" applyProtection="1">
      <alignment horizontal="left" vertical="center" wrapText="1"/>
      <protection locked="0"/>
    </xf>
    <xf numFmtId="49" fontId="3" fillId="38" borderId="50" xfId="42" applyNumberFormat="1" applyFont="1" applyFill="1" applyBorder="1" applyAlignment="1" applyProtection="1">
      <alignment horizontal="left" vertical="center" wrapText="1"/>
      <protection locked="0"/>
    </xf>
    <xf numFmtId="0" fontId="2" fillId="42" borderId="11" xfId="0" applyFont="1" applyFill="1" applyBorder="1" applyAlignment="1">
      <alignment horizontal="center" wrapText="1"/>
    </xf>
    <xf numFmtId="0" fontId="2" fillId="42" borderId="12" xfId="0" applyFont="1" applyFill="1" applyBorder="1" applyAlignment="1">
      <alignment horizontal="center" wrapText="1"/>
    </xf>
    <xf numFmtId="0" fontId="2" fillId="42" borderId="13" xfId="0" applyFont="1" applyFill="1" applyBorder="1" applyAlignment="1">
      <alignment horizontal="center" wrapText="1"/>
    </xf>
    <xf numFmtId="0" fontId="3" fillId="42" borderId="25" xfId="0" applyFont="1" applyFill="1" applyBorder="1" applyAlignment="1">
      <alignment horizontal="center" wrapText="1"/>
    </xf>
    <xf numFmtId="0" fontId="3" fillId="42" borderId="24" xfId="0" applyFont="1" applyFill="1" applyBorder="1" applyAlignment="1">
      <alignment horizontal="center" wrapText="1"/>
    </xf>
    <xf numFmtId="0" fontId="3" fillId="42" borderId="26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left" wrapText="1" indent="1"/>
    </xf>
    <xf numFmtId="0" fontId="3" fillId="33" borderId="46" xfId="0" applyFont="1" applyFill="1" applyBorder="1" applyAlignment="1">
      <alignment horizontal="left" wrapText="1" indent="1"/>
    </xf>
    <xf numFmtId="0" fontId="3" fillId="33" borderId="16" xfId="0" applyFont="1" applyFill="1" applyBorder="1" applyAlignment="1">
      <alignment horizontal="left" wrapText="1" indent="1"/>
    </xf>
    <xf numFmtId="49" fontId="9" fillId="38" borderId="38" xfId="42" applyNumberFormat="1" applyFill="1" applyBorder="1" applyAlignment="1" applyProtection="1">
      <alignment horizontal="center" vertical="center" wrapText="1"/>
      <protection locked="0"/>
    </xf>
    <xf numFmtId="49" fontId="3" fillId="38" borderId="39" xfId="42" applyNumberFormat="1" applyFont="1" applyFill="1" applyBorder="1" applyAlignment="1" applyProtection="1">
      <alignment horizontal="center" vertical="center" wrapText="1"/>
      <protection locked="0"/>
    </xf>
    <xf numFmtId="49" fontId="3" fillId="35" borderId="51" xfId="60" applyNumberFormat="1" applyFont="1" applyFill="1" applyBorder="1" applyAlignment="1" applyProtection="1">
      <alignment horizontal="left" vertical="center" wrapText="1"/>
      <protection locked="0"/>
    </xf>
    <xf numFmtId="49" fontId="3" fillId="35" borderId="52" xfId="60" applyNumberFormat="1" applyFont="1" applyFill="1" applyBorder="1" applyAlignment="1" applyProtection="1">
      <alignment horizontal="left" vertical="center" wrapText="1"/>
      <protection locked="0"/>
    </xf>
    <xf numFmtId="49" fontId="3" fillId="35" borderId="53" xfId="60" applyNumberFormat="1" applyFont="1" applyFill="1" applyBorder="1" applyAlignment="1" applyProtection="1">
      <alignment horizontal="left" vertical="center" wrapText="1"/>
      <protection locked="0"/>
    </xf>
    <xf numFmtId="0" fontId="3" fillId="0" borderId="37" xfId="60" applyFont="1" applyFill="1" applyBorder="1" applyAlignment="1" applyProtection="1">
      <alignment horizontal="left" vertical="center" wrapText="1"/>
      <protection/>
    </xf>
    <xf numFmtId="0" fontId="3" fillId="33" borderId="54" xfId="60" applyNumberFormat="1" applyFont="1" applyFill="1" applyBorder="1" applyAlignment="1" applyProtection="1">
      <alignment horizontal="center" vertical="center" wrapText="1"/>
      <protection/>
    </xf>
    <xf numFmtId="0" fontId="3" fillId="33" borderId="55" xfId="60" applyNumberFormat="1" applyFont="1" applyFill="1" applyBorder="1" applyAlignment="1" applyProtection="1">
      <alignment horizontal="center" vertical="center" wrapText="1"/>
      <protection/>
    </xf>
    <xf numFmtId="0" fontId="3" fillId="33" borderId="56" xfId="60" applyNumberFormat="1" applyFont="1" applyFill="1" applyBorder="1" applyAlignment="1" applyProtection="1">
      <alignment horizontal="center" vertical="center" wrapText="1"/>
      <protection/>
    </xf>
    <xf numFmtId="0" fontId="3" fillId="0" borderId="35" xfId="60" applyFont="1" applyFill="1" applyBorder="1" applyAlignment="1" applyProtection="1">
      <alignment horizontal="left" vertical="center" wrapText="1"/>
      <protection/>
    </xf>
    <xf numFmtId="0" fontId="3" fillId="0" borderId="32" xfId="60" applyFont="1" applyFill="1" applyBorder="1" applyAlignment="1" applyProtection="1">
      <alignment horizontal="left" vertical="center" wrapText="1"/>
      <protection/>
    </xf>
    <xf numFmtId="0" fontId="3" fillId="0" borderId="36" xfId="60" applyFont="1" applyFill="1" applyBorder="1" applyAlignment="1" applyProtection="1">
      <alignment horizontal="left" vertical="center" wrapText="1"/>
      <protection/>
    </xf>
    <xf numFmtId="49" fontId="3" fillId="43" borderId="57" xfId="59" applyNumberFormat="1" applyFont="1" applyFill="1" applyBorder="1" applyAlignment="1" applyProtection="1">
      <alignment horizontal="center" vertical="center" wrapText="1"/>
      <protection locked="0"/>
    </xf>
    <xf numFmtId="49" fontId="3" fillId="43" borderId="58" xfId="59" applyNumberFormat="1" applyFont="1" applyFill="1" applyBorder="1" applyAlignment="1" applyProtection="1">
      <alignment horizontal="center" vertical="center" wrapText="1"/>
      <protection locked="0"/>
    </xf>
    <xf numFmtId="49" fontId="3" fillId="43" borderId="59" xfId="59" applyNumberFormat="1" applyFont="1" applyFill="1" applyBorder="1" applyAlignment="1" applyProtection="1">
      <alignment horizontal="center" vertical="center" wrapText="1"/>
      <protection locked="0"/>
    </xf>
    <xf numFmtId="49" fontId="3" fillId="38" borderId="57" xfId="42" applyNumberFormat="1" applyFont="1" applyFill="1" applyBorder="1" applyAlignment="1" applyProtection="1">
      <alignment horizontal="left" vertical="center" wrapText="1"/>
      <protection locked="0"/>
    </xf>
    <xf numFmtId="49" fontId="3" fillId="38" borderId="58" xfId="42" applyNumberFormat="1" applyFont="1" applyFill="1" applyBorder="1" applyAlignment="1" applyProtection="1">
      <alignment horizontal="left" vertical="center" wrapText="1"/>
      <protection locked="0"/>
    </xf>
    <xf numFmtId="49" fontId="3" fillId="38" borderId="59" xfId="42" applyNumberFormat="1" applyFont="1" applyFill="1" applyBorder="1" applyAlignment="1" applyProtection="1">
      <alignment horizontal="left" vertical="center" wrapText="1"/>
      <protection locked="0"/>
    </xf>
    <xf numFmtId="0" fontId="3" fillId="33" borderId="57" xfId="60" applyNumberFormat="1" applyFont="1" applyFill="1" applyBorder="1" applyAlignment="1" applyProtection="1">
      <alignment horizontal="center" vertical="center" wrapText="1"/>
      <protection/>
    </xf>
    <xf numFmtId="0" fontId="3" fillId="33" borderId="58" xfId="60" applyNumberFormat="1" applyFont="1" applyFill="1" applyBorder="1" applyAlignment="1" applyProtection="1">
      <alignment horizontal="center" vertical="center" wrapText="1"/>
      <protection/>
    </xf>
    <xf numFmtId="0" fontId="3" fillId="33" borderId="59" xfId="60" applyNumberFormat="1" applyFont="1" applyFill="1" applyBorder="1" applyAlignment="1" applyProtection="1">
      <alignment horizontal="center" vertical="center" wrapText="1"/>
      <protection/>
    </xf>
    <xf numFmtId="0" fontId="3" fillId="37" borderId="37" xfId="57" applyFont="1" applyFill="1" applyBorder="1" applyAlignment="1" applyProtection="1">
      <alignment horizontal="center" vertical="center" wrapText="1"/>
      <protection/>
    </xf>
    <xf numFmtId="0" fontId="0" fillId="37" borderId="37" xfId="57" applyFont="1" applyFill="1" applyBorder="1" applyAlignment="1" applyProtection="1">
      <alignment horizontal="center" vertical="center" wrapText="1"/>
      <protection/>
    </xf>
    <xf numFmtId="0" fontId="3" fillId="37" borderId="33" xfId="57" applyFont="1" applyFill="1" applyBorder="1" applyAlignment="1" applyProtection="1">
      <alignment horizontal="center" vertical="center" wrapText="1"/>
      <protection/>
    </xf>
    <xf numFmtId="49" fontId="14" fillId="33" borderId="34" xfId="50" applyNumberFormat="1" applyFont="1" applyFill="1" applyBorder="1" applyAlignment="1" applyProtection="1">
      <alignment horizontal="center" vertical="center" wrapText="1"/>
      <protection/>
    </xf>
    <xf numFmtId="0" fontId="3" fillId="0" borderId="37" xfId="50" applyFont="1" applyFill="1" applyBorder="1" applyAlignment="1" applyProtection="1">
      <alignment horizontal="center" vertical="center" wrapText="1"/>
      <protection/>
    </xf>
    <xf numFmtId="0" fontId="3" fillId="0" borderId="33" xfId="50" applyFont="1" applyFill="1" applyBorder="1" applyAlignment="1" applyProtection="1">
      <alignment horizontal="center" vertical="center" wrapText="1"/>
      <protection/>
    </xf>
    <xf numFmtId="0" fontId="18" fillId="0" borderId="60" xfId="61" applyFont="1" applyBorder="1" applyAlignment="1">
      <alignment horizontal="center" vertical="center" wrapText="1"/>
      <protection/>
    </xf>
    <xf numFmtId="0" fontId="18" fillId="0" borderId="61" xfId="45" applyFont="1" applyFill="1" applyBorder="1" applyAlignment="1" applyProtection="1">
      <alignment horizontal="center" vertical="center" wrapText="1"/>
      <protection/>
    </xf>
    <xf numFmtId="0" fontId="3" fillId="33" borderId="37" xfId="60" applyFont="1" applyFill="1" applyBorder="1" applyAlignment="1" applyProtection="1">
      <alignment horizontal="center" vertical="center" wrapText="1"/>
      <protection/>
    </xf>
    <xf numFmtId="0" fontId="3" fillId="33" borderId="33" xfId="60" applyFont="1" applyFill="1" applyBorder="1" applyAlignment="1" applyProtection="1">
      <alignment horizontal="center" vertical="center" wrapText="1"/>
      <protection/>
    </xf>
    <xf numFmtId="0" fontId="3" fillId="0" borderId="48" xfId="50" applyFont="1" applyFill="1" applyBorder="1" applyAlignment="1" applyProtection="1">
      <alignment horizontal="center" vertical="center" wrapText="1"/>
      <protection/>
    </xf>
    <xf numFmtId="0" fontId="3" fillId="0" borderId="60" xfId="50" applyFont="1" applyFill="1" applyBorder="1" applyAlignment="1" applyProtection="1">
      <alignment horizontal="center" vertical="center" wrapText="1"/>
      <protection/>
    </xf>
    <xf numFmtId="0" fontId="3" fillId="0" borderId="51" xfId="50" applyFont="1" applyFill="1" applyBorder="1" applyAlignment="1" applyProtection="1">
      <alignment horizontal="center" vertical="center" wrapText="1"/>
      <protection/>
    </xf>
    <xf numFmtId="0" fontId="3" fillId="0" borderId="49" xfId="50" applyFont="1" applyFill="1" applyBorder="1" applyAlignment="1" applyProtection="1">
      <alignment horizontal="center" vertical="center" wrapText="1"/>
      <protection/>
    </xf>
    <xf numFmtId="0" fontId="3" fillId="0" borderId="0" xfId="50" applyFont="1" applyFill="1" applyBorder="1" applyAlignment="1" applyProtection="1">
      <alignment horizontal="center" vertical="center" wrapText="1"/>
      <protection/>
    </xf>
    <xf numFmtId="0" fontId="3" fillId="0" borderId="52" xfId="50" applyFont="1" applyFill="1" applyBorder="1" applyAlignment="1" applyProtection="1">
      <alignment horizontal="center" vertical="center" wrapText="1"/>
      <protection/>
    </xf>
    <xf numFmtId="0" fontId="3" fillId="0" borderId="62" xfId="50" applyFont="1" applyFill="1" applyBorder="1" applyAlignment="1" applyProtection="1">
      <alignment horizontal="center" vertical="center" wrapText="1"/>
      <protection/>
    </xf>
    <xf numFmtId="0" fontId="3" fillId="0" borderId="63" xfId="50" applyFont="1" applyFill="1" applyBorder="1" applyAlignment="1" applyProtection="1">
      <alignment horizontal="center" vertical="center" wrapText="1"/>
      <protection/>
    </xf>
    <xf numFmtId="0" fontId="3" fillId="0" borderId="64" xfId="50" applyFont="1" applyFill="1" applyBorder="1" applyAlignment="1" applyProtection="1">
      <alignment horizontal="center" vertical="center" wrapText="1"/>
      <protection/>
    </xf>
    <xf numFmtId="0" fontId="0" fillId="0" borderId="57" xfId="50" applyFont="1" applyFill="1" applyBorder="1" applyAlignment="1" applyProtection="1">
      <alignment horizontal="center" vertical="center" wrapText="1"/>
      <protection/>
    </xf>
    <xf numFmtId="0" fontId="3" fillId="0" borderId="58" xfId="50" applyFont="1" applyFill="1" applyBorder="1" applyAlignment="1" applyProtection="1">
      <alignment horizontal="center" vertical="center" wrapText="1"/>
      <protection/>
    </xf>
    <xf numFmtId="0" fontId="3" fillId="0" borderId="65" xfId="50" applyFont="1" applyFill="1" applyBorder="1" applyAlignment="1" applyProtection="1">
      <alignment horizontal="center" vertical="center" wrapText="1"/>
      <protection/>
    </xf>
    <xf numFmtId="0" fontId="0" fillId="33" borderId="37" xfId="55" applyNumberFormat="1" applyFont="1" applyFill="1" applyBorder="1" applyAlignment="1" applyProtection="1">
      <alignment horizontal="center" vertical="center" wrapText="1"/>
      <protection/>
    </xf>
    <xf numFmtId="0" fontId="3" fillId="33" borderId="37" xfId="55" applyNumberFormat="1" applyFont="1" applyFill="1" applyBorder="1" applyAlignment="1" applyProtection="1">
      <alignment horizontal="center" vertical="center" wrapText="1"/>
      <protection/>
    </xf>
    <xf numFmtId="0" fontId="0" fillId="37" borderId="37" xfId="58" applyFont="1" applyFill="1" applyBorder="1" applyAlignment="1" applyProtection="1">
      <alignment horizontal="center" vertical="center" wrapText="1"/>
      <protection/>
    </xf>
    <xf numFmtId="0" fontId="3" fillId="37" borderId="37" xfId="58" applyFont="1" applyFill="1" applyBorder="1" applyAlignment="1" applyProtection="1">
      <alignment horizontal="center" vertical="center" wrapText="1"/>
      <protection/>
    </xf>
    <xf numFmtId="0" fontId="3" fillId="37" borderId="33" xfId="58" applyFont="1" applyFill="1" applyBorder="1" applyAlignment="1" applyProtection="1">
      <alignment horizontal="center" vertical="center" wrapText="1"/>
      <protection/>
    </xf>
    <xf numFmtId="0" fontId="0" fillId="37" borderId="37" xfId="56" applyFont="1" applyFill="1" applyBorder="1" applyAlignment="1" applyProtection="1">
      <alignment horizontal="center" vertical="center" wrapText="1"/>
      <protection/>
    </xf>
    <xf numFmtId="0" fontId="3" fillId="37" borderId="37" xfId="56" applyFont="1" applyFill="1" applyBorder="1" applyAlignment="1" applyProtection="1">
      <alignment horizontal="center" vertical="center" wrapText="1"/>
      <protection/>
    </xf>
    <xf numFmtId="0" fontId="3" fillId="37" borderId="33" xfId="56" applyFont="1" applyFill="1" applyBorder="1" applyAlignment="1" applyProtection="1">
      <alignment horizontal="center" vertical="center" wrapText="1"/>
      <protection/>
    </xf>
    <xf numFmtId="0" fontId="2" fillId="42" borderId="14" xfId="0" applyFont="1" applyFill="1" applyBorder="1" applyAlignment="1">
      <alignment horizontal="center" wrapText="1"/>
    </xf>
    <xf numFmtId="0" fontId="2" fillId="42" borderId="0" xfId="0" applyFont="1" applyFill="1" applyBorder="1" applyAlignment="1">
      <alignment horizontal="center" wrapText="1"/>
    </xf>
    <xf numFmtId="0" fontId="2" fillId="42" borderId="17" xfId="0" applyFont="1" applyFill="1" applyBorder="1" applyAlignment="1">
      <alignment horizontal="center" wrapText="1"/>
    </xf>
    <xf numFmtId="0" fontId="3" fillId="0" borderId="0" xfId="0" applyFont="1" applyAlignment="1">
      <alignment horizontal="left" indent="1"/>
    </xf>
    <xf numFmtId="49" fontId="9" fillId="38" borderId="66" xfId="42" applyNumberFormat="1" applyFill="1" applyBorder="1" applyAlignment="1" applyProtection="1">
      <alignment horizontal="center" vertical="center" wrapText="1"/>
      <protection locked="0"/>
    </xf>
    <xf numFmtId="49" fontId="3" fillId="38" borderId="66" xfId="42" applyNumberFormat="1" applyFont="1" applyFill="1" applyBorder="1" applyAlignment="1" applyProtection="1">
      <alignment horizontal="center" vertical="center" wrapText="1"/>
      <protection locked="0"/>
    </xf>
    <xf numFmtId="49" fontId="3" fillId="38" borderId="41" xfId="42" applyNumberFormat="1" applyFont="1" applyFill="1" applyBorder="1" applyAlignment="1" applyProtection="1">
      <alignment horizontal="center" vertical="center" wrapText="1"/>
      <protection locked="0"/>
    </xf>
    <xf numFmtId="0" fontId="62" fillId="0" borderId="38" xfId="0" applyFont="1" applyFill="1" applyBorder="1" applyAlignment="1">
      <alignment horizontal="center" vertical="top"/>
    </xf>
    <xf numFmtId="2" fontId="62" fillId="0" borderId="38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 3" xfId="56"/>
    <cellStyle name="Обычный_BALANCE.WARM.2007YEAR(FACT)" xfId="57"/>
    <cellStyle name="Обычный_JKH.OPEN.INFO.HVS(v3.5)_цены161210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118</xdr:row>
      <xdr:rowOff>114300</xdr:rowOff>
    </xdr:from>
    <xdr:to>
      <xdr:col>1</xdr:col>
      <xdr:colOff>428625</xdr:colOff>
      <xdr:row>118</xdr:row>
      <xdr:rowOff>228600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12420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210</xdr:row>
      <xdr:rowOff>114300</xdr:rowOff>
    </xdr:from>
    <xdr:to>
      <xdr:col>1</xdr:col>
      <xdr:colOff>428625</xdr:colOff>
      <xdr:row>210</xdr:row>
      <xdr:rowOff>228600</xdr:rowOff>
    </xdr:to>
    <xdr:pic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5308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243</xdr:row>
      <xdr:rowOff>161925</xdr:rowOff>
    </xdr:from>
    <xdr:to>
      <xdr:col>7</xdr:col>
      <xdr:colOff>419100</xdr:colOff>
      <xdr:row>243</xdr:row>
      <xdr:rowOff>161925</xdr:rowOff>
    </xdr:to>
    <xdr:pic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73150" y="6227445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_OPEN_INFO_PRICE_G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Горячая вода (по компонентам)"/>
      <sheetName val="Горячая вода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Открытое акционерное общество "Северский трубный завод", г.Полевской</v>
          </cell>
        </row>
        <row r="35">
          <cell r="F35" t="str">
            <v>нет</v>
          </cell>
        </row>
      </sheetData>
      <sheetData sheetId="13">
        <row r="7">
          <cell r="J7" t="str">
            <v>тыс.руб./куб.м/ч/мес</v>
          </cell>
        </row>
        <row r="8">
          <cell r="J8" t="str">
            <v>тыс.руб./Гкал/ч/мес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hyperlink" Target="mailto:TalashmanovAV@stw.ru" TargetMode="External" /><Relationship Id="rId3" Type="http://schemas.openxmlformats.org/officeDocument/2006/relationships/hyperlink" Target="http://www.pravo.gov66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70"/>
  <sheetViews>
    <sheetView tabSelected="1" zoomScale="75" zoomScaleNormal="75" zoomScalePageLayoutView="0" workbookViewId="0" topLeftCell="D55">
      <selection activeCell="M132" sqref="M132"/>
    </sheetView>
  </sheetViews>
  <sheetFormatPr defaultColWidth="9.00390625" defaultRowHeight="12.75"/>
  <cols>
    <col min="1" max="2" width="6.875" style="0" customWidth="1"/>
    <col min="3" max="3" width="55.75390625" style="0" customWidth="1"/>
    <col min="4" max="4" width="57.125" style="0" customWidth="1"/>
    <col min="5" max="5" width="33.00390625" style="0" customWidth="1"/>
    <col min="9" max="9" width="12.625" style="0" customWidth="1"/>
    <col min="10" max="10" width="13.875" style="0" bestFit="1" customWidth="1"/>
    <col min="23" max="23" width="22.625" style="0" customWidth="1"/>
    <col min="24" max="24" width="20.00390625" style="0" customWidth="1"/>
  </cols>
  <sheetData>
    <row r="2" spans="2:4" ht="18">
      <c r="B2" s="115" t="s">
        <v>118</v>
      </c>
      <c r="C2" s="115"/>
      <c r="D2" s="115"/>
    </row>
    <row r="3" spans="2:4" ht="18">
      <c r="B3" s="115" t="s">
        <v>119</v>
      </c>
      <c r="C3" s="115"/>
      <c r="D3" s="115"/>
    </row>
    <row r="4" spans="2:4" ht="18">
      <c r="B4" s="115"/>
      <c r="C4" s="115"/>
      <c r="D4" s="115"/>
    </row>
    <row r="5" spans="2:4" ht="18">
      <c r="B5" s="116" t="s">
        <v>120</v>
      </c>
      <c r="C5" s="116"/>
      <c r="D5" s="115"/>
    </row>
    <row r="6" spans="2:4" ht="18">
      <c r="B6" s="115"/>
      <c r="C6" s="115"/>
      <c r="D6" s="115"/>
    </row>
    <row r="7" spans="2:5" ht="15">
      <c r="B7" s="119">
        <v>1</v>
      </c>
      <c r="C7" s="120" t="s">
        <v>121</v>
      </c>
      <c r="D7" s="150" t="s">
        <v>122</v>
      </c>
      <c r="E7" s="117"/>
    </row>
    <row r="8" spans="2:5" ht="15">
      <c r="B8" s="119">
        <v>2</v>
      </c>
      <c r="C8" s="120" t="s">
        <v>123</v>
      </c>
      <c r="D8" s="120" t="s">
        <v>124</v>
      </c>
      <c r="E8" s="117"/>
    </row>
    <row r="9" spans="2:5" ht="15">
      <c r="B9" s="119">
        <v>3</v>
      </c>
      <c r="C9" s="120" t="s">
        <v>125</v>
      </c>
      <c r="D9" s="120" t="s">
        <v>126</v>
      </c>
      <c r="E9" s="117"/>
    </row>
    <row r="10" spans="2:5" ht="15">
      <c r="B10" s="119"/>
      <c r="C10" s="120" t="s">
        <v>127</v>
      </c>
      <c r="D10" s="120"/>
      <c r="E10" s="117"/>
    </row>
    <row r="11" spans="2:5" ht="15">
      <c r="B11" s="119">
        <v>4</v>
      </c>
      <c r="C11" s="120" t="s">
        <v>128</v>
      </c>
      <c r="D11" s="120" t="s">
        <v>129</v>
      </c>
      <c r="E11" s="117"/>
    </row>
    <row r="12" spans="2:5" ht="15">
      <c r="B12" s="119">
        <v>5</v>
      </c>
      <c r="C12" s="120" t="s">
        <v>130</v>
      </c>
      <c r="D12" s="120" t="s">
        <v>129</v>
      </c>
      <c r="E12" s="117"/>
    </row>
    <row r="13" spans="2:5" ht="15">
      <c r="B13" s="119">
        <v>6</v>
      </c>
      <c r="C13" s="120" t="s">
        <v>131</v>
      </c>
      <c r="D13" s="120" t="s">
        <v>132</v>
      </c>
      <c r="E13" s="117"/>
    </row>
    <row r="14" spans="2:5" ht="15">
      <c r="B14" s="119">
        <v>7</v>
      </c>
      <c r="C14" s="120" t="s">
        <v>133</v>
      </c>
      <c r="D14" s="120" t="s">
        <v>134</v>
      </c>
      <c r="E14" s="117"/>
    </row>
    <row r="15" spans="2:5" ht="15">
      <c r="B15" s="119">
        <v>8</v>
      </c>
      <c r="C15" s="120" t="s">
        <v>135</v>
      </c>
      <c r="D15" s="149" t="s">
        <v>163</v>
      </c>
      <c r="E15" s="117"/>
    </row>
    <row r="16" spans="2:5" ht="15">
      <c r="B16" s="119">
        <v>9</v>
      </c>
      <c r="C16" s="120" t="s">
        <v>136</v>
      </c>
      <c r="D16" s="120" t="s">
        <v>137</v>
      </c>
      <c r="E16" s="117"/>
    </row>
    <row r="17" spans="2:5" ht="15">
      <c r="B17" s="119">
        <v>10</v>
      </c>
      <c r="C17" s="120" t="s">
        <v>5</v>
      </c>
      <c r="D17" s="120" t="s">
        <v>196</v>
      </c>
      <c r="E17" s="117"/>
    </row>
    <row r="18" spans="2:5" ht="15">
      <c r="B18" s="119">
        <v>11</v>
      </c>
      <c r="C18" s="120" t="s">
        <v>138</v>
      </c>
      <c r="D18" s="133">
        <v>65.8</v>
      </c>
      <c r="E18" s="117"/>
    </row>
    <row r="19" spans="2:5" ht="15">
      <c r="B19" s="119"/>
      <c r="C19" s="120" t="s">
        <v>139</v>
      </c>
      <c r="D19" s="134"/>
      <c r="E19" s="117"/>
    </row>
    <row r="20" spans="2:5" ht="15">
      <c r="B20" s="119">
        <v>12</v>
      </c>
      <c r="C20" s="120" t="s">
        <v>140</v>
      </c>
      <c r="D20" s="133">
        <v>0</v>
      </c>
      <c r="E20" s="117"/>
    </row>
    <row r="21" spans="1:5" ht="15">
      <c r="A21" s="118"/>
      <c r="B21" s="121"/>
      <c r="C21" s="121"/>
      <c r="D21" s="117"/>
      <c r="E21" s="117"/>
    </row>
    <row r="22" spans="2:5" ht="15.75">
      <c r="B22" s="122" t="s">
        <v>159</v>
      </c>
      <c r="C22" s="122"/>
      <c r="D22" s="117"/>
      <c r="E22" s="117"/>
    </row>
    <row r="23" spans="2:5" ht="15.75">
      <c r="B23" s="122" t="s">
        <v>141</v>
      </c>
      <c r="C23" s="122"/>
      <c r="D23" s="117"/>
      <c r="E23" s="117"/>
    </row>
    <row r="24" spans="2:5" ht="15">
      <c r="B24" s="117"/>
      <c r="C24" s="117"/>
      <c r="D24" s="117"/>
      <c r="E24" s="117"/>
    </row>
    <row r="25" spans="2:5" ht="15">
      <c r="B25" s="120">
        <v>1</v>
      </c>
      <c r="C25" s="120" t="s">
        <v>142</v>
      </c>
      <c r="D25" s="119" t="s">
        <v>115</v>
      </c>
      <c r="E25" s="117"/>
    </row>
    <row r="26" spans="2:5" ht="15">
      <c r="B26" s="120"/>
      <c r="C26" s="120" t="s">
        <v>143</v>
      </c>
      <c r="D26" s="119"/>
      <c r="E26" s="117"/>
    </row>
    <row r="27" spans="2:5" ht="15">
      <c r="B27" s="120"/>
      <c r="C27" s="120" t="s">
        <v>158</v>
      </c>
      <c r="D27" s="119" t="s">
        <v>207</v>
      </c>
      <c r="E27" s="117"/>
    </row>
    <row r="28" spans="2:5" ht="15">
      <c r="B28" s="120">
        <v>2</v>
      </c>
      <c r="C28" s="120" t="s">
        <v>144</v>
      </c>
      <c r="D28" s="119" t="s">
        <v>207</v>
      </c>
      <c r="E28" s="117"/>
    </row>
    <row r="29" spans="2:5" ht="15">
      <c r="B29" s="120"/>
      <c r="C29" s="120" t="s">
        <v>152</v>
      </c>
      <c r="D29" s="123"/>
      <c r="E29" s="117"/>
    </row>
    <row r="30" spans="2:5" ht="15">
      <c r="B30" s="120">
        <v>3</v>
      </c>
      <c r="C30" s="120" t="s">
        <v>154</v>
      </c>
      <c r="D30" s="119" t="s">
        <v>207</v>
      </c>
      <c r="E30" s="117"/>
    </row>
    <row r="31" spans="2:5" ht="15">
      <c r="B31" s="120"/>
      <c r="C31" s="120" t="s">
        <v>155</v>
      </c>
      <c r="D31" s="123"/>
      <c r="E31" s="117"/>
    </row>
    <row r="32" spans="2:5" ht="15">
      <c r="B32" s="120">
        <v>4</v>
      </c>
      <c r="C32" s="120" t="s">
        <v>145</v>
      </c>
      <c r="D32" s="151" t="s">
        <v>153</v>
      </c>
      <c r="E32" s="117"/>
    </row>
    <row r="33" spans="2:5" ht="15">
      <c r="B33" s="120"/>
      <c r="C33" s="120" t="s">
        <v>156</v>
      </c>
      <c r="D33" s="123"/>
      <c r="E33" s="117"/>
    </row>
    <row r="34" spans="2:5" ht="15">
      <c r="B34" s="120"/>
      <c r="C34" s="120" t="s">
        <v>157</v>
      </c>
      <c r="D34" s="123"/>
      <c r="E34" s="117"/>
    </row>
    <row r="35" spans="2:5" ht="15">
      <c r="B35" s="124"/>
      <c r="C35" s="124"/>
      <c r="D35" s="125"/>
      <c r="E35" s="117"/>
    </row>
    <row r="36" ht="18">
      <c r="B36" s="116" t="s">
        <v>160</v>
      </c>
    </row>
    <row r="37" spans="1:24" ht="18">
      <c r="A37" s="245" t="s">
        <v>71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</row>
    <row r="38" spans="1:24" ht="18">
      <c r="A38" s="246" t="str">
        <f>IF(org=0,"Не определено",org)</f>
        <v>Открытое акционерное общество "Северский трубный завод", г.Полевской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</row>
    <row r="39" spans="1:24" ht="12.75">
      <c r="A39" s="95"/>
      <c r="B39" s="95"/>
      <c r="C39" s="95"/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</row>
    <row r="40" spans="1:24" ht="12.75">
      <c r="A40" s="247" t="s">
        <v>1</v>
      </c>
      <c r="B40" s="249" t="s">
        <v>72</v>
      </c>
      <c r="C40" s="250"/>
      <c r="D40" s="251"/>
      <c r="E40" s="258" t="s">
        <v>73</v>
      </c>
      <c r="F40" s="261" t="s">
        <v>74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3" t="s">
        <v>75</v>
      </c>
      <c r="S40" s="264"/>
      <c r="T40" s="263" t="s">
        <v>76</v>
      </c>
      <c r="U40" s="264"/>
      <c r="V40" s="263" t="s">
        <v>77</v>
      </c>
      <c r="W40" s="266" t="s">
        <v>78</v>
      </c>
      <c r="X40" s="243" t="s">
        <v>79</v>
      </c>
    </row>
    <row r="41" spans="1:24" ht="12.75">
      <c r="A41" s="247"/>
      <c r="B41" s="252"/>
      <c r="C41" s="253"/>
      <c r="D41" s="254"/>
      <c r="E41" s="259"/>
      <c r="F41" s="239" t="s">
        <v>80</v>
      </c>
      <c r="G41" s="239"/>
      <c r="H41" s="239"/>
      <c r="I41" s="239" t="s">
        <v>81</v>
      </c>
      <c r="J41" s="239"/>
      <c r="K41" s="239"/>
      <c r="L41" s="239" t="s">
        <v>82</v>
      </c>
      <c r="M41" s="239"/>
      <c r="N41" s="239"/>
      <c r="O41" s="239" t="s">
        <v>83</v>
      </c>
      <c r="P41" s="239"/>
      <c r="Q41" s="239"/>
      <c r="R41" s="264"/>
      <c r="S41" s="264"/>
      <c r="T41" s="264"/>
      <c r="U41" s="264"/>
      <c r="V41" s="264"/>
      <c r="W41" s="267"/>
      <c r="X41" s="243"/>
    </row>
    <row r="42" spans="1:24" ht="12.75">
      <c r="A42" s="247"/>
      <c r="B42" s="252"/>
      <c r="C42" s="253"/>
      <c r="D42" s="254"/>
      <c r="E42" s="259"/>
      <c r="F42" s="240" t="s">
        <v>84</v>
      </c>
      <c r="G42" s="239" t="s">
        <v>85</v>
      </c>
      <c r="H42" s="239"/>
      <c r="I42" s="240" t="s">
        <v>197</v>
      </c>
      <c r="J42" s="239" t="s">
        <v>85</v>
      </c>
      <c r="K42" s="239"/>
      <c r="L42" s="240" t="s">
        <v>198</v>
      </c>
      <c r="M42" s="239" t="s">
        <v>85</v>
      </c>
      <c r="N42" s="239"/>
      <c r="O42" s="240" t="s">
        <v>198</v>
      </c>
      <c r="P42" s="239" t="s">
        <v>85</v>
      </c>
      <c r="Q42" s="239"/>
      <c r="R42" s="264"/>
      <c r="S42" s="264"/>
      <c r="T42" s="264"/>
      <c r="U42" s="264"/>
      <c r="V42" s="264"/>
      <c r="W42" s="267"/>
      <c r="X42" s="243"/>
    </row>
    <row r="43" spans="1:24" ht="108.75" customHeight="1" thickBot="1">
      <c r="A43" s="248"/>
      <c r="B43" s="255"/>
      <c r="C43" s="256"/>
      <c r="D43" s="257"/>
      <c r="E43" s="260"/>
      <c r="F43" s="241"/>
      <c r="G43" s="99" t="s">
        <v>86</v>
      </c>
      <c r="H43" s="99" t="s">
        <v>87</v>
      </c>
      <c r="I43" s="241"/>
      <c r="J43" s="99" t="s">
        <v>86</v>
      </c>
      <c r="K43" s="99" t="s">
        <v>87</v>
      </c>
      <c r="L43" s="241"/>
      <c r="M43" s="99" t="s">
        <v>86</v>
      </c>
      <c r="N43" s="99" t="s">
        <v>87</v>
      </c>
      <c r="O43" s="241"/>
      <c r="P43" s="99" t="s">
        <v>86</v>
      </c>
      <c r="Q43" s="99" t="s">
        <v>87</v>
      </c>
      <c r="R43" s="100" t="s">
        <v>88</v>
      </c>
      <c r="S43" s="100" t="s">
        <v>89</v>
      </c>
      <c r="T43" s="101" t="s">
        <v>90</v>
      </c>
      <c r="U43" s="101" t="s">
        <v>91</v>
      </c>
      <c r="V43" s="265"/>
      <c r="W43" s="268"/>
      <c r="X43" s="244"/>
    </row>
    <row r="44" spans="1:24" ht="13.5" thickTop="1">
      <c r="A44" s="102" t="s">
        <v>92</v>
      </c>
      <c r="B44" s="242" t="s">
        <v>93</v>
      </c>
      <c r="C44" s="242"/>
      <c r="D44" s="242"/>
      <c r="E44" s="102" t="s">
        <v>94</v>
      </c>
      <c r="F44" s="102" t="s">
        <v>95</v>
      </c>
      <c r="G44" s="102" t="s">
        <v>96</v>
      </c>
      <c r="H44" s="102" t="s">
        <v>97</v>
      </c>
      <c r="I44" s="102" t="s">
        <v>98</v>
      </c>
      <c r="J44" s="102" t="s">
        <v>99</v>
      </c>
      <c r="K44" s="102" t="s">
        <v>100</v>
      </c>
      <c r="L44" s="102" t="s">
        <v>101</v>
      </c>
      <c r="M44" s="102" t="s">
        <v>102</v>
      </c>
      <c r="N44" s="102" t="s">
        <v>103</v>
      </c>
      <c r="O44" s="102" t="s">
        <v>104</v>
      </c>
      <c r="P44" s="102" t="s">
        <v>105</v>
      </c>
      <c r="Q44" s="102" t="s">
        <v>106</v>
      </c>
      <c r="R44" s="102" t="s">
        <v>107</v>
      </c>
      <c r="S44" s="102" t="s">
        <v>108</v>
      </c>
      <c r="T44" s="102" t="s">
        <v>109</v>
      </c>
      <c r="U44" s="102" t="s">
        <v>110</v>
      </c>
      <c r="V44" s="102" t="s">
        <v>111</v>
      </c>
      <c r="W44" s="102" t="s">
        <v>112</v>
      </c>
      <c r="X44" s="102" t="s">
        <v>113</v>
      </c>
    </row>
    <row r="45" spans="1:24" ht="12.75">
      <c r="A45" s="103"/>
      <c r="B45" s="104"/>
      <c r="C45" s="104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105"/>
    </row>
    <row r="46" spans="1:24" ht="12.75" customHeight="1">
      <c r="A46" s="236">
        <v>1</v>
      </c>
      <c r="B46" s="227" t="str">
        <f>"Компонент на холодную воду"&amp;IF(double_rate_tariff="да","",", руб./куб.м")</f>
        <v>Компонент на холодную воду, руб./куб.м</v>
      </c>
      <c r="C46" s="228"/>
      <c r="D46" s="229"/>
      <c r="E46" s="106" t="s">
        <v>114</v>
      </c>
      <c r="F46" s="107"/>
      <c r="G46" s="107"/>
      <c r="H46" s="107"/>
      <c r="I46" s="108">
        <v>17.61</v>
      </c>
      <c r="J46" s="107"/>
      <c r="K46" s="107"/>
      <c r="L46" s="108">
        <v>17.61</v>
      </c>
      <c r="M46" s="107"/>
      <c r="N46" s="107"/>
      <c r="O46" s="108">
        <v>17.61</v>
      </c>
      <c r="P46" s="107"/>
      <c r="Q46" s="107"/>
      <c r="R46" s="230" t="s">
        <v>202</v>
      </c>
      <c r="S46" s="230" t="s">
        <v>203</v>
      </c>
      <c r="T46" s="230" t="s">
        <v>204</v>
      </c>
      <c r="U46" s="233" t="s">
        <v>199</v>
      </c>
      <c r="V46" s="206" t="s">
        <v>115</v>
      </c>
      <c r="W46" s="218" t="s">
        <v>200</v>
      </c>
      <c r="X46" s="220" t="s">
        <v>201</v>
      </c>
    </row>
    <row r="47" spans="1:24" ht="12.75">
      <c r="A47" s="237"/>
      <c r="B47" s="109"/>
      <c r="C47" s="110"/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0"/>
      <c r="Q47" s="112"/>
      <c r="R47" s="231"/>
      <c r="S47" s="231"/>
      <c r="T47" s="231"/>
      <c r="U47" s="234"/>
      <c r="V47" s="207"/>
      <c r="W47" s="219"/>
      <c r="X47" s="221"/>
    </row>
    <row r="48" spans="1:24" ht="12.75" customHeight="1">
      <c r="A48" s="237"/>
      <c r="B48" s="223" t="str">
        <f>"Компонент на тепловую энергию"&amp;IF(double_rate_tariff="да","",", руб./Гкал")</f>
        <v>Компонент на тепловую энергию, руб./Гкал</v>
      </c>
      <c r="C48" s="223"/>
      <c r="D48" s="223"/>
      <c r="E48" s="113" t="s">
        <v>116</v>
      </c>
      <c r="F48" s="107"/>
      <c r="G48" s="107"/>
      <c r="H48" s="107"/>
      <c r="I48" s="108">
        <v>836.77</v>
      </c>
      <c r="J48" s="107"/>
      <c r="K48" s="107"/>
      <c r="L48" s="108">
        <v>836.77</v>
      </c>
      <c r="M48" s="107"/>
      <c r="N48" s="107"/>
      <c r="O48" s="108">
        <v>836.77</v>
      </c>
      <c r="P48" s="107"/>
      <c r="Q48" s="107"/>
      <c r="R48" s="231"/>
      <c r="S48" s="231"/>
      <c r="T48" s="231"/>
      <c r="U48" s="234"/>
      <c r="V48" s="207"/>
      <c r="W48" s="273"/>
      <c r="X48" s="221"/>
    </row>
    <row r="49" spans="1:24" ht="12.75">
      <c r="A49" s="238"/>
      <c r="B49" s="109"/>
      <c r="C49" s="110"/>
      <c r="D49" s="114" t="s">
        <v>117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2"/>
      <c r="R49" s="232"/>
      <c r="S49" s="232"/>
      <c r="T49" s="231"/>
      <c r="U49" s="234"/>
      <c r="V49" s="207"/>
      <c r="W49" s="274"/>
      <c r="X49" s="221"/>
    </row>
    <row r="50" spans="1:24" ht="12.75" customHeight="1">
      <c r="A50" s="224">
        <v>2</v>
      </c>
      <c r="B50" s="227" t="str">
        <f>"Компонент на холодную воду"&amp;IF(double_rate_tariff="да","",", руб./куб.м")</f>
        <v>Компонент на холодную воду, руб./куб.м</v>
      </c>
      <c r="C50" s="228"/>
      <c r="D50" s="229"/>
      <c r="E50" s="106" t="s">
        <v>114</v>
      </c>
      <c r="F50" s="107"/>
      <c r="G50" s="107"/>
      <c r="H50" s="107"/>
      <c r="I50" s="108">
        <v>18.88</v>
      </c>
      <c r="J50" s="107"/>
      <c r="K50" s="107"/>
      <c r="L50" s="108">
        <v>18.88</v>
      </c>
      <c r="M50" s="107"/>
      <c r="N50" s="107"/>
      <c r="O50" s="108">
        <v>18.88</v>
      </c>
      <c r="P50" s="107"/>
      <c r="Q50" s="107"/>
      <c r="R50" s="230" t="s">
        <v>205</v>
      </c>
      <c r="S50" s="230" t="s">
        <v>206</v>
      </c>
      <c r="T50" s="231"/>
      <c r="U50" s="234"/>
      <c r="V50" s="207"/>
      <c r="W50" s="273"/>
      <c r="X50" s="221"/>
    </row>
    <row r="51" spans="1:24" ht="12.75">
      <c r="A51" s="225"/>
      <c r="B51" s="109"/>
      <c r="C51" s="110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0"/>
      <c r="Q51" s="112"/>
      <c r="R51" s="231"/>
      <c r="S51" s="231"/>
      <c r="T51" s="231"/>
      <c r="U51" s="234"/>
      <c r="V51" s="207"/>
      <c r="W51" s="274"/>
      <c r="X51" s="221"/>
    </row>
    <row r="52" spans="1:24" ht="12.75" customHeight="1">
      <c r="A52" s="225"/>
      <c r="B52" s="223" t="str">
        <f>"Компонент на тепловую энергию"&amp;IF(double_rate_tariff="да","",", руб./Гкал")</f>
        <v>Компонент на тепловую энергию, руб./Гкал</v>
      </c>
      <c r="C52" s="223"/>
      <c r="D52" s="223"/>
      <c r="E52" s="113" t="s">
        <v>116</v>
      </c>
      <c r="F52" s="107"/>
      <c r="G52" s="107"/>
      <c r="H52" s="107"/>
      <c r="I52" s="108">
        <v>868.66</v>
      </c>
      <c r="J52" s="107"/>
      <c r="K52" s="107"/>
      <c r="L52" s="108">
        <v>868.66</v>
      </c>
      <c r="M52" s="107"/>
      <c r="N52" s="107"/>
      <c r="O52" s="108">
        <v>868.66</v>
      </c>
      <c r="P52" s="107"/>
      <c r="Q52" s="107"/>
      <c r="R52" s="231"/>
      <c r="S52" s="231"/>
      <c r="T52" s="231"/>
      <c r="U52" s="234"/>
      <c r="V52" s="207"/>
      <c r="W52" s="273"/>
      <c r="X52" s="221"/>
    </row>
    <row r="53" spans="1:24" ht="12.75">
      <c r="A53" s="226"/>
      <c r="B53" s="109"/>
      <c r="C53" s="110"/>
      <c r="D53" s="114" t="s">
        <v>117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2"/>
      <c r="R53" s="232"/>
      <c r="S53" s="232"/>
      <c r="T53" s="232"/>
      <c r="U53" s="235"/>
      <c r="V53" s="208"/>
      <c r="W53" s="275"/>
      <c r="X53" s="222"/>
    </row>
    <row r="55" ht="13.5" thickBot="1"/>
    <row r="56" spans="1:6" ht="33.75" customHeight="1">
      <c r="A56" s="209" t="s">
        <v>0</v>
      </c>
      <c r="B56" s="210"/>
      <c r="C56" s="210"/>
      <c r="D56" s="210"/>
      <c r="E56" s="210"/>
      <c r="F56" s="211"/>
    </row>
    <row r="57" spans="1:6" ht="12.75">
      <c r="A57" s="269" t="s">
        <v>194</v>
      </c>
      <c r="B57" s="270"/>
      <c r="C57" s="270"/>
      <c r="D57" s="270"/>
      <c r="E57" s="270"/>
      <c r="F57" s="271"/>
    </row>
    <row r="58" spans="1:6" ht="22.5" customHeight="1" thickBot="1">
      <c r="A58" s="212" t="s">
        <v>208</v>
      </c>
      <c r="B58" s="213"/>
      <c r="C58" s="213"/>
      <c r="D58" s="213"/>
      <c r="E58" s="213"/>
      <c r="F58" s="214"/>
    </row>
    <row r="59" spans="1:6" ht="13.5" thickBot="1">
      <c r="A59" s="2"/>
      <c r="B59" s="3"/>
      <c r="C59" s="3"/>
      <c r="D59" s="3"/>
      <c r="E59" s="3"/>
      <c r="F59" s="4"/>
    </row>
    <row r="60" spans="1:6" ht="13.5" thickBot="1">
      <c r="A60" s="5"/>
      <c r="B60" s="6"/>
      <c r="C60" s="6"/>
      <c r="D60" s="6"/>
      <c r="E60" s="6"/>
      <c r="F60" s="7"/>
    </row>
    <row r="61" spans="1:6" ht="24" thickBot="1">
      <c r="A61" s="8"/>
      <c r="B61" s="9" t="s">
        <v>1</v>
      </c>
      <c r="C61" s="10" t="s">
        <v>2</v>
      </c>
      <c r="D61" s="10" t="s">
        <v>3</v>
      </c>
      <c r="E61" s="10" t="s">
        <v>4</v>
      </c>
      <c r="F61" s="11"/>
    </row>
    <row r="62" spans="1:6" ht="13.5" thickBot="1">
      <c r="A62" s="8"/>
      <c r="B62" s="12">
        <v>1</v>
      </c>
      <c r="C62" s="12">
        <v>2</v>
      </c>
      <c r="D62" s="12">
        <v>3</v>
      </c>
      <c r="E62" s="12">
        <v>4</v>
      </c>
      <c r="F62" s="11"/>
    </row>
    <row r="63" spans="1:6" ht="43.5" customHeight="1" thickBot="1">
      <c r="A63" s="8"/>
      <c r="B63" s="13">
        <v>1</v>
      </c>
      <c r="C63" s="14" t="s">
        <v>5</v>
      </c>
      <c r="D63" s="15" t="s">
        <v>6</v>
      </c>
      <c r="E63" s="16" t="s">
        <v>209</v>
      </c>
      <c r="F63" s="11"/>
    </row>
    <row r="64" spans="1:6" ht="15" customHeight="1" thickBot="1">
      <c r="A64" s="8"/>
      <c r="B64" s="17">
        <v>2</v>
      </c>
      <c r="C64" s="18" t="s">
        <v>7</v>
      </c>
      <c r="D64" s="19" t="s">
        <v>8</v>
      </c>
      <c r="E64" s="132">
        <f>E65+E72+E73+E74+E75+E76+E80+E84-E85-E86-E87</f>
        <v>425591.169</v>
      </c>
      <c r="F64" s="11">
        <v>425098.997</v>
      </c>
    </row>
    <row r="65" spans="1:6" ht="33" customHeight="1" thickBot="1">
      <c r="A65" s="8"/>
      <c r="B65" s="17">
        <v>3</v>
      </c>
      <c r="C65" s="18" t="s">
        <v>227</v>
      </c>
      <c r="D65" s="19" t="s">
        <v>8</v>
      </c>
      <c r="E65" s="21">
        <f>E66+E67+E68+E69</f>
        <v>388140.23400000005</v>
      </c>
      <c r="F65" s="11">
        <f>F64-1659.56-6638.241</f>
        <v>416801.196</v>
      </c>
    </row>
    <row r="66" spans="1:6" ht="33" customHeight="1" thickBot="1">
      <c r="A66" s="8"/>
      <c r="B66" s="22" t="s">
        <v>56</v>
      </c>
      <c r="C66" s="18" t="s">
        <v>226</v>
      </c>
      <c r="D66" s="183"/>
      <c r="E66" s="184">
        <v>224862.534</v>
      </c>
      <c r="F66" s="11"/>
    </row>
    <row r="67" spans="1:6" ht="47.25" customHeight="1" thickBot="1">
      <c r="A67" s="8"/>
      <c r="B67" s="22" t="s">
        <v>57</v>
      </c>
      <c r="C67" s="23" t="s">
        <v>9</v>
      </c>
      <c r="D67" s="19" t="s">
        <v>8</v>
      </c>
      <c r="E67" s="179">
        <v>130471.3</v>
      </c>
      <c r="F67" s="11"/>
    </row>
    <row r="68" spans="1:6" ht="33.75" customHeight="1" thickBot="1">
      <c r="A68" s="8"/>
      <c r="B68" s="22" t="s">
        <v>58</v>
      </c>
      <c r="C68" s="23" t="s">
        <v>228</v>
      </c>
      <c r="D68" s="19" t="s">
        <v>8</v>
      </c>
      <c r="E68" s="179">
        <v>451.19</v>
      </c>
      <c r="F68" s="11"/>
    </row>
    <row r="69" spans="1:6" ht="36.75" customHeight="1" thickBot="1">
      <c r="A69" s="8"/>
      <c r="B69" s="22" t="s">
        <v>59</v>
      </c>
      <c r="C69" s="23" t="s">
        <v>12</v>
      </c>
      <c r="D69" s="19" t="s">
        <v>8</v>
      </c>
      <c r="E69" s="179">
        <v>32355.21</v>
      </c>
      <c r="F69" s="11"/>
    </row>
    <row r="70" spans="1:6" ht="28.5" customHeight="1" thickBot="1">
      <c r="A70" s="8"/>
      <c r="B70" s="24" t="s">
        <v>229</v>
      </c>
      <c r="C70" s="25" t="s">
        <v>13</v>
      </c>
      <c r="D70" s="19" t="s">
        <v>14</v>
      </c>
      <c r="E70" s="131">
        <f>E69/E71</f>
        <v>2.5925960648565485</v>
      </c>
      <c r="F70" s="11"/>
    </row>
    <row r="71" spans="1:6" ht="31.5" customHeight="1" thickBot="1">
      <c r="A71" s="8"/>
      <c r="B71" s="24" t="s">
        <v>230</v>
      </c>
      <c r="C71" s="25" t="s">
        <v>15</v>
      </c>
      <c r="D71" s="19" t="s">
        <v>16</v>
      </c>
      <c r="E71" s="20">
        <v>12479.85</v>
      </c>
      <c r="F71" s="11"/>
    </row>
    <row r="72" spans="1:6" ht="24" customHeight="1" thickBot="1">
      <c r="A72" s="8"/>
      <c r="B72" s="22" t="s">
        <v>232</v>
      </c>
      <c r="C72" s="23" t="s">
        <v>210</v>
      </c>
      <c r="D72" s="19" t="s">
        <v>8</v>
      </c>
      <c r="E72" s="179">
        <v>29786.22</v>
      </c>
      <c r="F72" s="11"/>
    </row>
    <row r="73" spans="1:6" ht="24" customHeight="1" thickBot="1">
      <c r="A73" s="8"/>
      <c r="B73" s="22" t="s">
        <v>231</v>
      </c>
      <c r="C73" s="23" t="s">
        <v>211</v>
      </c>
      <c r="D73" s="19" t="s">
        <v>8</v>
      </c>
      <c r="E73" s="179">
        <v>6635.221</v>
      </c>
      <c r="F73" s="11"/>
    </row>
    <row r="74" spans="1:6" ht="25.5" customHeight="1" thickBot="1">
      <c r="A74" s="8"/>
      <c r="B74" s="22" t="s">
        <v>233</v>
      </c>
      <c r="C74" s="23" t="s">
        <v>17</v>
      </c>
      <c r="D74" s="19" t="s">
        <v>8</v>
      </c>
      <c r="E74" s="20">
        <v>3582.6</v>
      </c>
      <c r="F74" s="11"/>
    </row>
    <row r="75" spans="1:6" ht="26.25" customHeight="1" thickBot="1">
      <c r="A75" s="8"/>
      <c r="B75" s="22" t="s">
        <v>237</v>
      </c>
      <c r="C75" s="23" t="s">
        <v>18</v>
      </c>
      <c r="D75" s="19" t="s">
        <v>8</v>
      </c>
      <c r="E75" s="20">
        <v>885.65</v>
      </c>
      <c r="F75" s="11"/>
    </row>
    <row r="76" spans="1:6" ht="27.75" customHeight="1" thickBot="1">
      <c r="A76" s="8"/>
      <c r="B76" s="22" t="s">
        <v>238</v>
      </c>
      <c r="C76" s="23" t="s">
        <v>212</v>
      </c>
      <c r="D76" s="19" t="s">
        <v>8</v>
      </c>
      <c r="E76" s="20">
        <v>2166.971</v>
      </c>
      <c r="F76" s="11"/>
    </row>
    <row r="77" spans="1:6" ht="27.75" customHeight="1" thickBot="1">
      <c r="A77" s="8"/>
      <c r="B77" s="22" t="s">
        <v>239</v>
      </c>
      <c r="C77" s="23" t="s">
        <v>214</v>
      </c>
      <c r="D77" s="19" t="s">
        <v>8</v>
      </c>
      <c r="E77" s="20">
        <v>154.087</v>
      </c>
      <c r="F77" s="11"/>
    </row>
    <row r="78" spans="1:6" ht="27.75" customHeight="1" thickBot="1">
      <c r="A78" s="8"/>
      <c r="B78" s="22" t="s">
        <v>240</v>
      </c>
      <c r="C78" s="23" t="s">
        <v>215</v>
      </c>
      <c r="D78" s="19" t="s">
        <v>8</v>
      </c>
      <c r="E78" s="20">
        <v>353.324</v>
      </c>
      <c r="F78" s="11"/>
    </row>
    <row r="79" spans="1:6" ht="27.75" customHeight="1" thickBot="1">
      <c r="A79" s="8"/>
      <c r="B79" s="22" t="s">
        <v>213</v>
      </c>
      <c r="C79" s="23" t="s">
        <v>216</v>
      </c>
      <c r="D79" s="19" t="s">
        <v>8</v>
      </c>
      <c r="E79" s="20">
        <v>1659.56</v>
      </c>
      <c r="F79" s="11"/>
    </row>
    <row r="80" spans="1:6" ht="25.5" customHeight="1" thickBot="1">
      <c r="A80" s="8"/>
      <c r="B80" s="22" t="s">
        <v>60</v>
      </c>
      <c r="C80" s="23" t="s">
        <v>217</v>
      </c>
      <c r="D80" s="19" t="s">
        <v>8</v>
      </c>
      <c r="E80" s="179">
        <v>6638.241</v>
      </c>
      <c r="F80" s="11"/>
    </row>
    <row r="81" spans="1:6" ht="25.5" customHeight="1" thickBot="1">
      <c r="A81" s="8"/>
      <c r="B81" s="24" t="s">
        <v>61</v>
      </c>
      <c r="C81" s="25" t="s">
        <v>218</v>
      </c>
      <c r="D81" s="19" t="s">
        <v>8</v>
      </c>
      <c r="E81" s="20">
        <v>6638.241</v>
      </c>
      <c r="F81" s="11"/>
    </row>
    <row r="82" spans="1:6" ht="30.75" customHeight="1" thickBot="1">
      <c r="A82" s="8"/>
      <c r="B82" s="24" t="s">
        <v>62</v>
      </c>
      <c r="C82" s="25" t="s">
        <v>219</v>
      </c>
      <c r="D82" s="19" t="s">
        <v>8</v>
      </c>
      <c r="E82" s="20">
        <v>0</v>
      </c>
      <c r="F82" s="11"/>
    </row>
    <row r="83" spans="1:6" ht="20.25" customHeight="1" thickBot="1">
      <c r="A83" s="8"/>
      <c r="B83" s="22" t="s">
        <v>220</v>
      </c>
      <c r="C83" s="23" t="s">
        <v>221</v>
      </c>
      <c r="D83" s="19" t="s">
        <v>8</v>
      </c>
      <c r="E83" s="20">
        <v>0</v>
      </c>
      <c r="F83" s="11"/>
    </row>
    <row r="84" spans="1:6" ht="27.75" customHeight="1" thickBot="1">
      <c r="A84" s="8"/>
      <c r="B84" s="24" t="s">
        <v>63</v>
      </c>
      <c r="C84" s="25" t="s">
        <v>222</v>
      </c>
      <c r="D84" s="19" t="s">
        <v>8</v>
      </c>
      <c r="E84" s="179">
        <v>42.05</v>
      </c>
      <c r="F84" s="11"/>
    </row>
    <row r="85" spans="1:6" ht="28.5" customHeight="1" thickBot="1">
      <c r="A85" s="8"/>
      <c r="B85" s="24" t="s">
        <v>64</v>
      </c>
      <c r="C85" s="25" t="s">
        <v>223</v>
      </c>
      <c r="D85" s="19" t="s">
        <v>8</v>
      </c>
      <c r="E85" s="179">
        <v>6143.009</v>
      </c>
      <c r="F85" s="11"/>
    </row>
    <row r="86" spans="1:6" ht="30.75" customHeight="1" thickBot="1">
      <c r="A86" s="8"/>
      <c r="B86" s="22" t="s">
        <v>234</v>
      </c>
      <c r="C86" s="23" t="s">
        <v>224</v>
      </c>
      <c r="D86" s="19" t="s">
        <v>8</v>
      </c>
      <c r="E86" s="20">
        <v>316.65</v>
      </c>
      <c r="F86" s="11"/>
    </row>
    <row r="87" spans="1:6" ht="36.75" customHeight="1" thickBot="1">
      <c r="A87" s="8"/>
      <c r="B87" s="24" t="s">
        <v>235</v>
      </c>
      <c r="C87" s="25" t="s">
        <v>225</v>
      </c>
      <c r="D87" s="19" t="s">
        <v>8</v>
      </c>
      <c r="E87" s="20">
        <v>5826.359</v>
      </c>
      <c r="F87" s="11"/>
    </row>
    <row r="88" spans="1:6" ht="30.75" customHeight="1" thickBot="1">
      <c r="A88" s="26"/>
      <c r="B88" s="180" t="s">
        <v>232</v>
      </c>
      <c r="C88" s="181" t="s">
        <v>236</v>
      </c>
      <c r="D88" s="182" t="s">
        <v>8</v>
      </c>
      <c r="E88" s="185">
        <f>E66+E67+E68+E69+E72+E73+E80+E84-E85</f>
        <v>425098.957</v>
      </c>
      <c r="F88" s="27"/>
    </row>
    <row r="89" spans="1:6" ht="13.5" thickBot="1">
      <c r="A89" s="8"/>
      <c r="B89" s="28"/>
      <c r="C89" s="30"/>
      <c r="D89" s="29"/>
      <c r="E89" s="126"/>
      <c r="F89" s="11"/>
    </row>
    <row r="90" spans="1:6" ht="22.5" customHeight="1" thickBot="1">
      <c r="A90" s="8"/>
      <c r="B90" s="17">
        <v>6</v>
      </c>
      <c r="C90" s="18" t="s">
        <v>20</v>
      </c>
      <c r="D90" s="19" t="s">
        <v>21</v>
      </c>
      <c r="E90" s="31">
        <v>0</v>
      </c>
      <c r="F90" s="11"/>
    </row>
    <row r="91" spans="1:6" ht="23.25" customHeight="1" thickBot="1">
      <c r="A91" s="8"/>
      <c r="B91" s="22" t="s">
        <v>65</v>
      </c>
      <c r="C91" s="23" t="s">
        <v>10</v>
      </c>
      <c r="D91" s="19" t="s">
        <v>21</v>
      </c>
      <c r="E91" s="20">
        <v>0</v>
      </c>
      <c r="F91" s="11"/>
    </row>
    <row r="92" spans="1:6" ht="24.75" customHeight="1" thickBot="1">
      <c r="A92" s="8"/>
      <c r="B92" s="22" t="s">
        <v>66</v>
      </c>
      <c r="C92" s="23" t="s">
        <v>11</v>
      </c>
      <c r="D92" s="19" t="s">
        <v>21</v>
      </c>
      <c r="E92" s="20">
        <v>0</v>
      </c>
      <c r="F92" s="11"/>
    </row>
    <row r="93" spans="1:6" ht="40.5" customHeight="1" thickBot="1">
      <c r="A93" s="8"/>
      <c r="B93" s="17">
        <v>7</v>
      </c>
      <c r="C93" s="18" t="s">
        <v>22</v>
      </c>
      <c r="D93" s="19" t="s">
        <v>21</v>
      </c>
      <c r="E93" s="20">
        <v>0</v>
      </c>
      <c r="F93" s="11"/>
    </row>
    <row r="94" spans="1:6" ht="22.5" customHeight="1" thickBot="1">
      <c r="A94" s="8"/>
      <c r="B94" s="17">
        <v>8</v>
      </c>
      <c r="C94" s="18" t="s">
        <v>23</v>
      </c>
      <c r="D94" s="19" t="s">
        <v>24</v>
      </c>
      <c r="E94" s="20">
        <v>0</v>
      </c>
      <c r="F94" s="11"/>
    </row>
    <row r="95" spans="1:6" ht="23.25" customHeight="1" thickBot="1">
      <c r="A95" s="8"/>
      <c r="B95" s="17">
        <v>9</v>
      </c>
      <c r="C95" s="18" t="s">
        <v>25</v>
      </c>
      <c r="D95" s="19" t="s">
        <v>24</v>
      </c>
      <c r="E95" s="20">
        <v>0</v>
      </c>
      <c r="F95" s="11"/>
    </row>
    <row r="96" spans="1:6" ht="24.75" customHeight="1" thickBot="1">
      <c r="A96" s="8"/>
      <c r="B96" s="17">
        <v>10</v>
      </c>
      <c r="C96" s="18" t="s">
        <v>26</v>
      </c>
      <c r="D96" s="19" t="s">
        <v>24</v>
      </c>
      <c r="E96" s="31">
        <f>E97</f>
        <v>428.565</v>
      </c>
      <c r="F96" s="11"/>
    </row>
    <row r="97" spans="1:6" ht="19.5" customHeight="1" thickBot="1">
      <c r="A97" s="8"/>
      <c r="B97" s="22" t="s">
        <v>67</v>
      </c>
      <c r="C97" s="23" t="s">
        <v>27</v>
      </c>
      <c r="D97" s="19" t="s">
        <v>24</v>
      </c>
      <c r="E97" s="20">
        <v>428.565</v>
      </c>
      <c r="F97" s="11"/>
    </row>
    <row r="98" spans="1:6" ht="24" customHeight="1" thickBot="1">
      <c r="A98" s="8"/>
      <c r="B98" s="22" t="s">
        <v>68</v>
      </c>
      <c r="C98" s="23" t="s">
        <v>28</v>
      </c>
      <c r="D98" s="19" t="s">
        <v>24</v>
      </c>
      <c r="E98" s="20">
        <v>0</v>
      </c>
      <c r="F98" s="11"/>
    </row>
    <row r="99" spans="1:6" ht="24.75" customHeight="1" thickBot="1">
      <c r="A99" s="8"/>
      <c r="B99" s="17">
        <v>11</v>
      </c>
      <c r="C99" s="18" t="s">
        <v>29</v>
      </c>
      <c r="D99" s="19" t="s">
        <v>21</v>
      </c>
      <c r="E99" s="20">
        <v>0</v>
      </c>
      <c r="F99" s="11"/>
    </row>
    <row r="100" spans="1:6" ht="21.75" customHeight="1" thickBot="1">
      <c r="A100" s="8"/>
      <c r="B100" s="22" t="s">
        <v>69</v>
      </c>
      <c r="C100" s="23" t="s">
        <v>27</v>
      </c>
      <c r="D100" s="19" t="s">
        <v>21</v>
      </c>
      <c r="E100" s="20">
        <v>0</v>
      </c>
      <c r="F100" s="11"/>
    </row>
    <row r="101" spans="1:6" ht="27" customHeight="1" thickBot="1">
      <c r="A101" s="8"/>
      <c r="B101" s="22" t="s">
        <v>70</v>
      </c>
      <c r="C101" s="23" t="s">
        <v>28</v>
      </c>
      <c r="D101" s="19" t="s">
        <v>21</v>
      </c>
      <c r="E101" s="20">
        <v>0</v>
      </c>
      <c r="F101" s="11"/>
    </row>
    <row r="102" spans="1:6" ht="25.5" customHeight="1" thickBot="1">
      <c r="A102" s="8"/>
      <c r="B102" s="17">
        <v>12</v>
      </c>
      <c r="C102" s="18" t="s">
        <v>30</v>
      </c>
      <c r="D102" s="19" t="s">
        <v>31</v>
      </c>
      <c r="E102" s="20">
        <v>3.4</v>
      </c>
      <c r="F102" s="11"/>
    </row>
    <row r="103" spans="1:6" ht="27.75" customHeight="1" thickBot="1">
      <c r="A103" s="8"/>
      <c r="B103" s="17">
        <v>13</v>
      </c>
      <c r="C103" s="18" t="s">
        <v>32</v>
      </c>
      <c r="D103" s="19" t="s">
        <v>33</v>
      </c>
      <c r="E103" s="20">
        <v>0</v>
      </c>
      <c r="F103" s="11"/>
    </row>
    <row r="104" spans="1:6" ht="27.75" customHeight="1" thickBot="1">
      <c r="A104" s="8"/>
      <c r="B104" s="17">
        <v>14</v>
      </c>
      <c r="C104" s="18" t="s">
        <v>34</v>
      </c>
      <c r="D104" s="19" t="s">
        <v>35</v>
      </c>
      <c r="E104" s="20">
        <v>0</v>
      </c>
      <c r="F104" s="11"/>
    </row>
    <row r="105" spans="1:6" ht="28.5" customHeight="1" thickBot="1">
      <c r="A105" s="8"/>
      <c r="B105" s="17">
        <v>15</v>
      </c>
      <c r="C105" s="18" t="s">
        <v>36</v>
      </c>
      <c r="D105" s="19" t="s">
        <v>19</v>
      </c>
      <c r="E105" s="20">
        <v>0</v>
      </c>
      <c r="F105" s="11"/>
    </row>
    <row r="106" spans="1:6" ht="58.5" customHeight="1" thickBot="1">
      <c r="A106" s="8"/>
      <c r="B106" s="17">
        <v>16</v>
      </c>
      <c r="C106" s="18" t="s">
        <v>37</v>
      </c>
      <c r="D106" s="19" t="s">
        <v>38</v>
      </c>
      <c r="E106" s="20" t="s">
        <v>192</v>
      </c>
      <c r="F106" s="11"/>
    </row>
    <row r="107" spans="1:6" ht="13.5" thickBot="1">
      <c r="A107" s="8"/>
      <c r="B107" s="17">
        <v>17</v>
      </c>
      <c r="C107" s="18" t="s">
        <v>39</v>
      </c>
      <c r="D107" s="32" t="s">
        <v>6</v>
      </c>
      <c r="E107" s="33">
        <v>0</v>
      </c>
      <c r="F107" s="11"/>
    </row>
    <row r="108" spans="1:6" ht="12.75">
      <c r="A108" s="8"/>
      <c r="B108" s="34"/>
      <c r="C108" s="2"/>
      <c r="D108" s="35"/>
      <c r="E108" s="34"/>
      <c r="F108" s="11"/>
    </row>
    <row r="109" spans="1:6" ht="12.75">
      <c r="A109" s="8"/>
      <c r="B109" s="36" t="s">
        <v>40</v>
      </c>
      <c r="C109" s="192" t="s">
        <v>41</v>
      </c>
      <c r="D109" s="192"/>
      <c r="E109" s="192"/>
      <c r="F109" s="11"/>
    </row>
    <row r="110" spans="1:6" ht="13.5" thickBot="1">
      <c r="A110" s="38"/>
      <c r="B110" s="39"/>
      <c r="C110" s="39"/>
      <c r="D110" s="39"/>
      <c r="E110" s="39"/>
      <c r="F110" s="40"/>
    </row>
    <row r="111" ht="15.75">
      <c r="A111" s="1"/>
    </row>
    <row r="112" spans="1:11" ht="12.75">
      <c r="A112" s="272"/>
      <c r="B112" s="272"/>
      <c r="C112" s="272"/>
      <c r="D112" s="41"/>
      <c r="E112" s="41"/>
      <c r="F112" s="4"/>
      <c r="G112" s="4"/>
      <c r="H112" s="42"/>
      <c r="I112" s="4"/>
      <c r="J112" s="4"/>
      <c r="K112" s="4"/>
    </row>
    <row r="113" spans="1:11" ht="13.5" thickBot="1">
      <c r="A113" s="43"/>
      <c r="B113" s="44"/>
      <c r="C113" s="41"/>
      <c r="D113" s="41"/>
      <c r="E113" s="41"/>
      <c r="F113" s="41"/>
      <c r="G113" s="41"/>
      <c r="H113" s="41"/>
      <c r="I113" s="41"/>
      <c r="J113" s="4"/>
      <c r="K113" s="4"/>
    </row>
    <row r="114" spans="1:11" ht="12.75">
      <c r="A114" s="209" t="s">
        <v>42</v>
      </c>
      <c r="B114" s="210"/>
      <c r="C114" s="210"/>
      <c r="D114" s="210"/>
      <c r="E114" s="210"/>
      <c r="F114" s="210"/>
      <c r="G114" s="210"/>
      <c r="H114" s="210"/>
      <c r="I114" s="210"/>
      <c r="J114" s="210"/>
      <c r="K114" s="211"/>
    </row>
    <row r="115" spans="1:11" ht="13.5" thickBot="1">
      <c r="A115" s="212" t="s">
        <v>208</v>
      </c>
      <c r="B115" s="213"/>
      <c r="C115" s="213"/>
      <c r="D115" s="213"/>
      <c r="E115" s="213"/>
      <c r="F115" s="213"/>
      <c r="G115" s="213"/>
      <c r="H115" s="213"/>
      <c r="I115" s="213"/>
      <c r="J115" s="213"/>
      <c r="K115" s="214"/>
    </row>
    <row r="116" spans="1:11" ht="13.5" thickBot="1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45"/>
    </row>
    <row r="117" spans="1:11" ht="12.7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46"/>
    </row>
    <row r="118" spans="1:11" ht="13.5" thickBot="1">
      <c r="A118" s="47"/>
      <c r="B118" s="3"/>
      <c r="C118" s="3"/>
      <c r="D118" s="3"/>
      <c r="E118" s="3"/>
      <c r="F118" s="3"/>
      <c r="G118" s="3"/>
      <c r="H118" s="3"/>
      <c r="I118" s="3"/>
      <c r="J118" s="3"/>
      <c r="K118" s="48"/>
    </row>
    <row r="119" spans="1:11" ht="69" thickBot="1">
      <c r="A119" s="47"/>
      <c r="B119" s="9" t="s">
        <v>1</v>
      </c>
      <c r="C119" s="10" t="s">
        <v>43</v>
      </c>
      <c r="D119" s="10" t="s">
        <v>44</v>
      </c>
      <c r="E119" s="10" t="s">
        <v>161</v>
      </c>
      <c r="F119" s="10" t="s">
        <v>45</v>
      </c>
      <c r="G119" s="10" t="s">
        <v>46</v>
      </c>
      <c r="H119" s="10" t="s">
        <v>47</v>
      </c>
      <c r="I119" s="10" t="s">
        <v>48</v>
      </c>
      <c r="J119" s="10" t="s">
        <v>49</v>
      </c>
      <c r="K119" s="48"/>
    </row>
    <row r="120" spans="1:11" ht="13.5" thickBot="1">
      <c r="A120" s="47"/>
      <c r="B120" s="12">
        <v>1</v>
      </c>
      <c r="C120" s="12">
        <v>2</v>
      </c>
      <c r="D120" s="12">
        <v>3</v>
      </c>
      <c r="E120" s="12">
        <v>4</v>
      </c>
      <c r="F120" s="12">
        <v>5</v>
      </c>
      <c r="G120" s="12">
        <v>6</v>
      </c>
      <c r="H120" s="12">
        <v>7</v>
      </c>
      <c r="I120" s="12">
        <v>8</v>
      </c>
      <c r="J120" s="12">
        <v>9</v>
      </c>
      <c r="K120" s="48"/>
    </row>
    <row r="121" spans="1:11" ht="22.5" customHeight="1" thickBot="1">
      <c r="A121" s="49"/>
      <c r="B121" s="9">
        <v>1</v>
      </c>
      <c r="C121" s="194" t="s">
        <v>50</v>
      </c>
      <c r="D121" s="195"/>
      <c r="E121" s="195"/>
      <c r="F121" s="195"/>
      <c r="G121" s="195"/>
      <c r="H121" s="196"/>
      <c r="I121" s="50">
        <f>I123+I127+I131+I136</f>
        <v>2282.6800000000003</v>
      </c>
      <c r="J121" s="51">
        <v>100</v>
      </c>
      <c r="K121" s="48"/>
    </row>
    <row r="122" spans="1:11" ht="22.5" customHeight="1" thickBot="1">
      <c r="A122" s="49"/>
      <c r="B122" s="52" t="s">
        <v>146</v>
      </c>
      <c r="C122" s="215" t="s">
        <v>249</v>
      </c>
      <c r="D122" s="216"/>
      <c r="E122" s="216"/>
      <c r="F122" s="216"/>
      <c r="G122" s="216"/>
      <c r="H122" s="217"/>
      <c r="I122" s="53"/>
      <c r="J122" s="53"/>
      <c r="K122" s="48"/>
    </row>
    <row r="123" spans="1:11" ht="13.5" thickBot="1">
      <c r="A123" s="49"/>
      <c r="B123" s="200" t="s">
        <v>147</v>
      </c>
      <c r="C123" s="203" t="s">
        <v>241</v>
      </c>
      <c r="D123" s="54" t="s">
        <v>52</v>
      </c>
      <c r="E123" s="39"/>
      <c r="F123" s="54"/>
      <c r="G123" s="55"/>
      <c r="H123" s="56"/>
      <c r="I123" s="57">
        <f>I124</f>
        <v>351.417</v>
      </c>
      <c r="J123" s="127">
        <f>I123*J121/I121</f>
        <v>15.39493052026565</v>
      </c>
      <c r="K123" s="58"/>
    </row>
    <row r="124" spans="1:11" ht="46.5" thickBot="1">
      <c r="A124" s="49"/>
      <c r="B124" s="201"/>
      <c r="C124" s="204"/>
      <c r="D124" s="203" t="s">
        <v>53</v>
      </c>
      <c r="E124" s="203" t="s">
        <v>242</v>
      </c>
      <c r="F124" s="59" t="s">
        <v>54</v>
      </c>
      <c r="G124" s="33">
        <v>1</v>
      </c>
      <c r="H124" s="33" t="s">
        <v>8</v>
      </c>
      <c r="I124" s="20">
        <v>351.417</v>
      </c>
      <c r="J124" s="128"/>
      <c r="K124" s="58"/>
    </row>
    <row r="125" spans="1:11" ht="13.5" thickBot="1">
      <c r="A125" s="49"/>
      <c r="B125" s="201"/>
      <c r="C125" s="204"/>
      <c r="D125" s="205"/>
      <c r="E125" s="205"/>
      <c r="F125" s="62"/>
      <c r="G125" s="63"/>
      <c r="H125" s="63"/>
      <c r="I125" s="63"/>
      <c r="J125" s="129"/>
      <c r="K125" s="65"/>
    </row>
    <row r="126" spans="1:11" ht="13.5" thickBot="1">
      <c r="A126" s="49"/>
      <c r="B126" s="202"/>
      <c r="C126" s="205"/>
      <c r="D126" s="62"/>
      <c r="E126" s="61"/>
      <c r="F126" s="63"/>
      <c r="G126" s="63"/>
      <c r="H126" s="63"/>
      <c r="I126" s="63"/>
      <c r="J126" s="129"/>
      <c r="K126" s="58"/>
    </row>
    <row r="127" spans="1:11" ht="13.5" thickBot="1">
      <c r="A127" s="66"/>
      <c r="B127" s="200" t="s">
        <v>148</v>
      </c>
      <c r="C127" s="203" t="s">
        <v>243</v>
      </c>
      <c r="D127" s="67" t="s">
        <v>52</v>
      </c>
      <c r="E127" s="68"/>
      <c r="F127" s="67"/>
      <c r="G127" s="69"/>
      <c r="H127" s="69"/>
      <c r="I127" s="70">
        <f>I128</f>
        <v>167.8</v>
      </c>
      <c r="J127" s="130">
        <f>I127*J121/I121</f>
        <v>7.351008463735608</v>
      </c>
      <c r="K127" s="71"/>
    </row>
    <row r="128" spans="1:11" ht="46.5" thickBot="1">
      <c r="A128" s="72"/>
      <c r="B128" s="201"/>
      <c r="C128" s="204"/>
      <c r="D128" s="203" t="s">
        <v>53</v>
      </c>
      <c r="E128" s="203" t="s">
        <v>244</v>
      </c>
      <c r="F128" s="59" t="s">
        <v>54</v>
      </c>
      <c r="G128" s="73">
        <v>1</v>
      </c>
      <c r="H128" s="73" t="s">
        <v>8</v>
      </c>
      <c r="I128" s="74">
        <v>167.8</v>
      </c>
      <c r="J128" s="128"/>
      <c r="K128" s="71"/>
    </row>
    <row r="129" spans="1:11" ht="13.5" thickBot="1">
      <c r="A129" s="72"/>
      <c r="B129" s="201"/>
      <c r="C129" s="204"/>
      <c r="D129" s="205"/>
      <c r="E129" s="205"/>
      <c r="F129" s="62"/>
      <c r="G129" s="63"/>
      <c r="H129" s="63"/>
      <c r="I129" s="63"/>
      <c r="J129" s="129"/>
      <c r="K129" s="75"/>
    </row>
    <row r="130" spans="1:11" ht="13.5" thickBot="1">
      <c r="A130" s="72"/>
      <c r="B130" s="202"/>
      <c r="C130" s="205"/>
      <c r="D130" s="62"/>
      <c r="E130" s="61"/>
      <c r="F130" s="63"/>
      <c r="G130" s="63"/>
      <c r="H130" s="63"/>
      <c r="I130" s="63"/>
      <c r="J130" s="129"/>
      <c r="K130" s="71"/>
    </row>
    <row r="131" spans="1:11" ht="13.5" thickBot="1">
      <c r="A131" s="66"/>
      <c r="B131" s="200" t="s">
        <v>149</v>
      </c>
      <c r="C131" s="203" t="s">
        <v>245</v>
      </c>
      <c r="D131" s="67" t="s">
        <v>52</v>
      </c>
      <c r="E131" s="68"/>
      <c r="F131" s="67"/>
      <c r="G131" s="69"/>
      <c r="H131" s="69"/>
      <c r="I131" s="70">
        <f>I132</f>
        <v>720</v>
      </c>
      <c r="J131" s="130">
        <f>I131*J121/I121</f>
        <v>31.541871834860775</v>
      </c>
      <c r="K131" s="71"/>
    </row>
    <row r="132" spans="1:11" ht="46.5" thickBot="1">
      <c r="A132" s="72"/>
      <c r="B132" s="201"/>
      <c r="C132" s="204"/>
      <c r="D132" s="203" t="s">
        <v>53</v>
      </c>
      <c r="E132" s="203" t="s">
        <v>246</v>
      </c>
      <c r="F132" s="59" t="s">
        <v>54</v>
      </c>
      <c r="G132" s="73">
        <v>1</v>
      </c>
      <c r="H132" s="73" t="s">
        <v>8</v>
      </c>
      <c r="I132" s="74">
        <v>720</v>
      </c>
      <c r="J132" s="60"/>
      <c r="K132" s="71"/>
    </row>
    <row r="133" spans="1:11" ht="13.5" thickBot="1">
      <c r="A133" s="72"/>
      <c r="B133" s="201"/>
      <c r="C133" s="204"/>
      <c r="D133" s="205"/>
      <c r="E133" s="205"/>
      <c r="F133" s="62"/>
      <c r="G133" s="63"/>
      <c r="H133" s="63"/>
      <c r="I133" s="63"/>
      <c r="J133" s="64"/>
      <c r="K133" s="75"/>
    </row>
    <row r="134" spans="1:11" ht="13.5" thickBot="1">
      <c r="A134" s="72"/>
      <c r="B134" s="202"/>
      <c r="C134" s="205"/>
      <c r="D134" s="62"/>
      <c r="E134" s="61"/>
      <c r="F134" s="63"/>
      <c r="G134" s="63"/>
      <c r="H134" s="63"/>
      <c r="I134" s="63"/>
      <c r="J134" s="64"/>
      <c r="K134" s="71"/>
    </row>
    <row r="135" spans="1:11" ht="13.5" thickBot="1">
      <c r="A135" s="49"/>
      <c r="B135" s="76"/>
      <c r="C135" s="78"/>
      <c r="D135" s="77"/>
      <c r="E135" s="77"/>
      <c r="F135" s="77"/>
      <c r="G135" s="79"/>
      <c r="H135" s="79"/>
      <c r="I135" s="80"/>
      <c r="J135" s="81"/>
      <c r="K135" s="65"/>
    </row>
    <row r="136" spans="1:11" ht="45" customHeight="1" thickBot="1">
      <c r="A136" s="49"/>
      <c r="B136" s="82">
        <v>2</v>
      </c>
      <c r="C136" s="194" t="s">
        <v>55</v>
      </c>
      <c r="D136" s="195"/>
      <c r="E136" s="195"/>
      <c r="F136" s="195"/>
      <c r="G136" s="195"/>
      <c r="H136" s="196"/>
      <c r="I136" s="57">
        <f>I138</f>
        <v>1043.463</v>
      </c>
      <c r="J136" s="60">
        <f>I136*100/I121</f>
        <v>45.71218918113796</v>
      </c>
      <c r="K136" s="48"/>
    </row>
    <row r="137" spans="1:11" ht="22.5" customHeight="1" thickBot="1">
      <c r="A137" s="49"/>
      <c r="B137" s="52" t="s">
        <v>150</v>
      </c>
      <c r="C137" s="197" t="s">
        <v>51</v>
      </c>
      <c r="D137" s="198"/>
      <c r="E137" s="198"/>
      <c r="F137" s="198"/>
      <c r="G137" s="198"/>
      <c r="H137" s="199"/>
      <c r="I137" s="56"/>
      <c r="J137" s="56"/>
      <c r="K137" s="48"/>
    </row>
    <row r="138" spans="1:11" ht="13.5" thickBot="1">
      <c r="A138" s="49"/>
      <c r="B138" s="200" t="s">
        <v>151</v>
      </c>
      <c r="C138" s="203" t="s">
        <v>247</v>
      </c>
      <c r="D138" s="54" t="s">
        <v>52</v>
      </c>
      <c r="E138" s="39"/>
      <c r="F138" s="54"/>
      <c r="G138" s="55"/>
      <c r="H138" s="56"/>
      <c r="I138" s="57">
        <f>I139</f>
        <v>1043.463</v>
      </c>
      <c r="J138" s="278"/>
      <c r="K138" s="58"/>
    </row>
    <row r="139" spans="1:11" ht="46.5" thickBot="1">
      <c r="A139" s="49"/>
      <c r="B139" s="201"/>
      <c r="C139" s="204"/>
      <c r="D139" s="203" t="s">
        <v>53</v>
      </c>
      <c r="E139" s="203" t="s">
        <v>248</v>
      </c>
      <c r="F139" s="59" t="s">
        <v>54</v>
      </c>
      <c r="G139" s="33">
        <v>2</v>
      </c>
      <c r="H139" s="33" t="s">
        <v>8</v>
      </c>
      <c r="I139" s="20">
        <v>1043.463</v>
      </c>
      <c r="J139" s="60"/>
      <c r="K139" s="58"/>
    </row>
    <row r="140" spans="1:11" ht="13.5" thickBot="1">
      <c r="A140" s="49"/>
      <c r="B140" s="201"/>
      <c r="C140" s="204"/>
      <c r="D140" s="205"/>
      <c r="E140" s="205"/>
      <c r="F140" s="62"/>
      <c r="G140" s="63"/>
      <c r="H140" s="63"/>
      <c r="I140" s="63"/>
      <c r="J140" s="64"/>
      <c r="K140" s="65"/>
    </row>
    <row r="141" spans="1:11" ht="13.5" thickBot="1">
      <c r="A141" s="49"/>
      <c r="B141" s="202"/>
      <c r="C141" s="205"/>
      <c r="D141" s="62"/>
      <c r="E141" s="61"/>
      <c r="F141" s="63"/>
      <c r="G141" s="63"/>
      <c r="H141" s="63"/>
      <c r="I141" s="63"/>
      <c r="J141" s="64"/>
      <c r="K141" s="58"/>
    </row>
    <row r="142" spans="1:11" ht="13.5" thickBot="1">
      <c r="A142" s="83"/>
      <c r="B142" s="84"/>
      <c r="C142" s="86"/>
      <c r="D142" s="85"/>
      <c r="E142" s="85"/>
      <c r="F142" s="85"/>
      <c r="G142" s="87"/>
      <c r="H142" s="87"/>
      <c r="I142" s="88"/>
      <c r="J142" s="89"/>
      <c r="K142" s="65"/>
    </row>
    <row r="143" spans="1:11" ht="12.75">
      <c r="A143" s="90"/>
      <c r="B143" s="37"/>
      <c r="C143" s="37"/>
      <c r="D143" s="37"/>
      <c r="E143" s="37"/>
      <c r="F143" s="37"/>
      <c r="G143" s="37"/>
      <c r="H143" s="37"/>
      <c r="I143" s="37"/>
      <c r="J143" s="37"/>
      <c r="K143" s="65"/>
    </row>
    <row r="144" spans="1:11" ht="12.75">
      <c r="A144" s="90"/>
      <c r="B144" s="36" t="s">
        <v>40</v>
      </c>
      <c r="C144" s="192" t="s">
        <v>41</v>
      </c>
      <c r="D144" s="192"/>
      <c r="E144" s="192"/>
      <c r="F144" s="192"/>
      <c r="G144" s="91"/>
      <c r="H144" s="91"/>
      <c r="I144" s="91"/>
      <c r="J144" s="91"/>
      <c r="K144" s="92"/>
    </row>
    <row r="145" spans="1:11" ht="13.5" thickBot="1">
      <c r="A145" s="93"/>
      <c r="B145" s="55"/>
      <c r="C145" s="55"/>
      <c r="D145" s="55"/>
      <c r="E145" s="55"/>
      <c r="F145" s="55"/>
      <c r="G145" s="55"/>
      <c r="H145" s="55"/>
      <c r="I145" s="55"/>
      <c r="J145" s="55"/>
      <c r="K145" s="94"/>
    </row>
    <row r="146" ht="15.75">
      <c r="A146" s="1"/>
    </row>
    <row r="147" spans="3:5" ht="15.75">
      <c r="C147" s="122" t="s">
        <v>189</v>
      </c>
      <c r="D147" s="122"/>
      <c r="E147" s="135"/>
    </row>
    <row r="148" spans="3:5" ht="15.75">
      <c r="C148" s="122" t="s">
        <v>119</v>
      </c>
      <c r="D148" s="122"/>
      <c r="E148" s="135"/>
    </row>
    <row r="149" spans="3:4" ht="15">
      <c r="C149" s="117"/>
      <c r="D149" s="117"/>
    </row>
    <row r="150" spans="3:4" ht="18">
      <c r="C150" s="116" t="s">
        <v>162</v>
      </c>
      <c r="D150" s="116"/>
    </row>
    <row r="152" spans="2:4" ht="12.75">
      <c r="B152" s="136">
        <v>1</v>
      </c>
      <c r="C152" s="136" t="s">
        <v>121</v>
      </c>
      <c r="D152" s="136" t="s">
        <v>122</v>
      </c>
    </row>
    <row r="153" spans="2:4" ht="12.75">
      <c r="B153" s="136">
        <v>2</v>
      </c>
      <c r="C153" s="136" t="s">
        <v>123</v>
      </c>
      <c r="D153" s="137" t="s">
        <v>124</v>
      </c>
    </row>
    <row r="154" spans="2:4" ht="12.75">
      <c r="B154" s="136">
        <v>3</v>
      </c>
      <c r="C154" s="138" t="s">
        <v>125</v>
      </c>
      <c r="D154" s="137" t="s">
        <v>126</v>
      </c>
    </row>
    <row r="155" spans="2:4" ht="12.75">
      <c r="B155" s="136"/>
      <c r="C155" s="138" t="s">
        <v>127</v>
      </c>
      <c r="D155" s="139"/>
    </row>
    <row r="156" spans="2:4" ht="12.75">
      <c r="B156" s="136">
        <v>4</v>
      </c>
      <c r="C156" s="136" t="s">
        <v>128</v>
      </c>
      <c r="D156" s="139" t="s">
        <v>129</v>
      </c>
    </row>
    <row r="157" spans="2:4" ht="12.75">
      <c r="B157" s="136">
        <v>5</v>
      </c>
      <c r="C157" s="136" t="s">
        <v>130</v>
      </c>
      <c r="D157" s="136" t="s">
        <v>129</v>
      </c>
    </row>
    <row r="158" spans="2:4" ht="12.75">
      <c r="B158" s="136">
        <v>6</v>
      </c>
      <c r="C158" s="136" t="s">
        <v>131</v>
      </c>
      <c r="D158" s="136" t="s">
        <v>132</v>
      </c>
    </row>
    <row r="159" spans="2:4" ht="12.75">
      <c r="B159" s="136">
        <v>7</v>
      </c>
      <c r="C159" s="136" t="s">
        <v>133</v>
      </c>
      <c r="D159" s="136" t="s">
        <v>134</v>
      </c>
    </row>
    <row r="160" spans="2:4" ht="12.75">
      <c r="B160" s="136">
        <v>8</v>
      </c>
      <c r="C160" s="136" t="s">
        <v>135</v>
      </c>
      <c r="D160" s="140" t="s">
        <v>163</v>
      </c>
    </row>
    <row r="161" spans="2:4" ht="12.75">
      <c r="B161" s="136">
        <v>9</v>
      </c>
      <c r="C161" s="136" t="s">
        <v>136</v>
      </c>
      <c r="D161" s="136" t="s">
        <v>137</v>
      </c>
    </row>
    <row r="162" spans="2:4" ht="12.75">
      <c r="B162" s="136">
        <v>10</v>
      </c>
      <c r="C162" s="136" t="s">
        <v>5</v>
      </c>
      <c r="D162" s="136" t="s">
        <v>195</v>
      </c>
    </row>
    <row r="163" spans="2:4" ht="12.75">
      <c r="B163" s="136">
        <v>11</v>
      </c>
      <c r="C163" s="136" t="s">
        <v>138</v>
      </c>
      <c r="D163" s="136"/>
    </row>
    <row r="164" spans="2:4" ht="12.75">
      <c r="B164" s="136"/>
      <c r="C164" s="136" t="s">
        <v>139</v>
      </c>
      <c r="D164" s="136">
        <v>65.8</v>
      </c>
    </row>
    <row r="165" spans="2:4" ht="12.75">
      <c r="B165" s="136">
        <v>12</v>
      </c>
      <c r="C165" s="136" t="s">
        <v>140</v>
      </c>
      <c r="D165" s="136">
        <v>0</v>
      </c>
    </row>
    <row r="166" spans="2:4" ht="12.75">
      <c r="B166" s="118"/>
      <c r="C166" s="118"/>
      <c r="D166" s="118"/>
    </row>
    <row r="167" spans="3:4" ht="15.75">
      <c r="C167" s="122" t="s">
        <v>190</v>
      </c>
      <c r="D167" s="122"/>
    </row>
    <row r="168" spans="3:4" ht="15.75">
      <c r="C168" s="122" t="s">
        <v>164</v>
      </c>
      <c r="D168" s="122"/>
    </row>
    <row r="170" spans="2:4" ht="12.75">
      <c r="B170" s="136">
        <v>1</v>
      </c>
      <c r="C170" s="141" t="s">
        <v>142</v>
      </c>
      <c r="D170" s="136" t="s">
        <v>115</v>
      </c>
    </row>
    <row r="171" spans="2:4" ht="12.75">
      <c r="B171" s="136"/>
      <c r="C171" s="141" t="s">
        <v>191</v>
      </c>
      <c r="D171" s="136"/>
    </row>
    <row r="172" spans="2:4" ht="12.75">
      <c r="B172" s="136"/>
      <c r="C172" s="141" t="s">
        <v>251</v>
      </c>
      <c r="D172" s="136"/>
    </row>
    <row r="173" spans="2:4" ht="12.75">
      <c r="B173" s="136">
        <v>2</v>
      </c>
      <c r="C173" s="141" t="s">
        <v>165</v>
      </c>
      <c r="D173" s="136" t="s">
        <v>250</v>
      </c>
    </row>
    <row r="174" spans="2:4" ht="12.75">
      <c r="B174" s="136"/>
      <c r="C174" s="141" t="s">
        <v>166</v>
      </c>
      <c r="D174" s="136"/>
    </row>
    <row r="175" spans="2:4" ht="15.75">
      <c r="B175" s="136">
        <v>3</v>
      </c>
      <c r="C175" s="141" t="s">
        <v>167</v>
      </c>
      <c r="D175" s="152" t="s">
        <v>252</v>
      </c>
    </row>
    <row r="176" spans="2:4" ht="15.75">
      <c r="B176" s="136"/>
      <c r="C176" s="141" t="s">
        <v>168</v>
      </c>
      <c r="D176" s="152" t="s">
        <v>253</v>
      </c>
    </row>
    <row r="177" spans="2:4" ht="12.75">
      <c r="B177" s="136">
        <v>4</v>
      </c>
      <c r="C177" s="141" t="s">
        <v>145</v>
      </c>
      <c r="D177" s="136" t="s">
        <v>254</v>
      </c>
    </row>
    <row r="178" spans="2:5" ht="12.75">
      <c r="B178" s="136"/>
      <c r="C178" s="141" t="s">
        <v>169</v>
      </c>
      <c r="D178" s="136"/>
      <c r="E178" t="s">
        <v>170</v>
      </c>
    </row>
    <row r="179" spans="2:4" ht="12.75">
      <c r="B179" s="136"/>
      <c r="C179" s="141" t="s">
        <v>171</v>
      </c>
      <c r="D179" s="136"/>
    </row>
    <row r="180" spans="2:4" ht="12.75">
      <c r="B180" s="118"/>
      <c r="C180" s="142"/>
      <c r="D180" s="143"/>
    </row>
    <row r="182" spans="3:4" ht="15">
      <c r="C182" s="144" t="s">
        <v>172</v>
      </c>
      <c r="D182" s="145"/>
    </row>
    <row r="184" spans="3:4" ht="15.75">
      <c r="C184" s="1"/>
      <c r="D184" s="146"/>
    </row>
    <row r="185" spans="3:4" ht="31.5">
      <c r="C185" s="147" t="s">
        <v>173</v>
      </c>
      <c r="D185" s="148">
        <f>D186+D201</f>
        <v>30585.105</v>
      </c>
    </row>
    <row r="186" spans="3:4" ht="47.25">
      <c r="C186" s="147" t="s">
        <v>174</v>
      </c>
      <c r="D186" s="276">
        <f>D187+D189+D191+D194+D195+D196+D198+D199+D200</f>
        <v>28463.795</v>
      </c>
    </row>
    <row r="187" spans="3:4" ht="15.75">
      <c r="C187" s="147" t="s">
        <v>175</v>
      </c>
      <c r="D187" s="276">
        <v>995.93</v>
      </c>
    </row>
    <row r="188" spans="3:4" ht="47.25">
      <c r="C188" s="147" t="s">
        <v>176</v>
      </c>
      <c r="D188" s="276" t="s">
        <v>192</v>
      </c>
    </row>
    <row r="189" spans="3:4" ht="31.5">
      <c r="C189" s="147" t="s">
        <v>177</v>
      </c>
      <c r="D189" s="276">
        <v>25012.64</v>
      </c>
    </row>
    <row r="190" spans="3:4" ht="63">
      <c r="C190" s="147" t="s">
        <v>178</v>
      </c>
      <c r="D190" s="276" t="s">
        <v>192</v>
      </c>
    </row>
    <row r="191" spans="3:4" ht="47.25">
      <c r="C191" s="147" t="s">
        <v>179</v>
      </c>
      <c r="D191" s="276">
        <v>500.41</v>
      </c>
    </row>
    <row r="192" spans="3:4" ht="15.75">
      <c r="C192" s="147" t="s">
        <v>180</v>
      </c>
      <c r="D192" s="277">
        <f>D191/D193</f>
        <v>1.1609094072613386</v>
      </c>
    </row>
    <row r="193" spans="3:4" ht="15.75">
      <c r="C193" s="147" t="s">
        <v>181</v>
      </c>
      <c r="D193" s="276">
        <v>431.05</v>
      </c>
    </row>
    <row r="194" spans="3:4" ht="15.75">
      <c r="C194" s="147" t="s">
        <v>182</v>
      </c>
      <c r="D194" s="276">
        <v>784.82</v>
      </c>
    </row>
    <row r="195" spans="3:4" ht="31.5">
      <c r="C195" s="147" t="s">
        <v>183</v>
      </c>
      <c r="D195" s="276">
        <v>247.22</v>
      </c>
    </row>
    <row r="196" spans="3:4" ht="47.25">
      <c r="C196" s="147" t="s">
        <v>184</v>
      </c>
      <c r="D196" s="276">
        <v>45.03</v>
      </c>
    </row>
    <row r="197" spans="3:4" ht="31.5">
      <c r="C197" s="147" t="s">
        <v>185</v>
      </c>
      <c r="D197" s="276" t="s">
        <v>192</v>
      </c>
    </row>
    <row r="198" spans="3:4" ht="15.75">
      <c r="C198" s="147" t="s">
        <v>186</v>
      </c>
      <c r="D198" s="276">
        <v>369</v>
      </c>
    </row>
    <row r="199" spans="3:4" ht="110.25">
      <c r="C199" s="147" t="s">
        <v>187</v>
      </c>
      <c r="D199" s="276">
        <v>417.101</v>
      </c>
    </row>
    <row r="200" spans="3:4" ht="15.75">
      <c r="C200" s="147" t="s">
        <v>255</v>
      </c>
      <c r="D200" s="276">
        <v>91.644</v>
      </c>
    </row>
    <row r="201" spans="3:4" ht="78.75">
      <c r="C201" s="147" t="s">
        <v>256</v>
      </c>
      <c r="D201" s="276">
        <v>2121.31</v>
      </c>
    </row>
    <row r="202" spans="3:4" ht="47.25">
      <c r="C202" s="147" t="s">
        <v>188</v>
      </c>
      <c r="D202" s="276">
        <v>1753.5</v>
      </c>
    </row>
    <row r="203" spans="3:4" ht="31.5">
      <c r="C203" s="147" t="s">
        <v>257</v>
      </c>
      <c r="D203" s="148">
        <v>5</v>
      </c>
    </row>
    <row r="204" spans="3:4" ht="31.5">
      <c r="C204" s="147" t="s">
        <v>258</v>
      </c>
      <c r="D204" s="148">
        <v>0.22</v>
      </c>
    </row>
    <row r="205" ht="13.5" thickBot="1"/>
    <row r="206" spans="1:11" ht="12.75">
      <c r="A206" s="209" t="s">
        <v>42</v>
      </c>
      <c r="B206" s="210"/>
      <c r="C206" s="210"/>
      <c r="D206" s="210"/>
      <c r="E206" s="210"/>
      <c r="F206" s="210"/>
      <c r="G206" s="210"/>
      <c r="H206" s="210"/>
      <c r="I206" s="210"/>
      <c r="J206" s="210"/>
      <c r="K206" s="211"/>
    </row>
    <row r="207" spans="1:11" ht="13.5" thickBot="1">
      <c r="A207" s="212" t="s">
        <v>208</v>
      </c>
      <c r="B207" s="213"/>
      <c r="C207" s="213"/>
      <c r="D207" s="213"/>
      <c r="E207" s="213"/>
      <c r="F207" s="213"/>
      <c r="G207" s="213"/>
      <c r="H207" s="213"/>
      <c r="I207" s="213"/>
      <c r="J207" s="213"/>
      <c r="K207" s="214"/>
    </row>
    <row r="208" spans="1:11" ht="13.5" thickBot="1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45"/>
    </row>
    <row r="209" spans="1:11" ht="12.7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46"/>
    </row>
    <row r="210" spans="1:11" ht="13.5" thickBot="1">
      <c r="A210" s="47"/>
      <c r="B210" s="3"/>
      <c r="C210" s="3"/>
      <c r="D210" s="3"/>
      <c r="E210" s="3"/>
      <c r="F210" s="3"/>
      <c r="G210" s="3"/>
      <c r="H210" s="3"/>
      <c r="I210" s="3"/>
      <c r="J210" s="3"/>
      <c r="K210" s="48"/>
    </row>
    <row r="211" spans="1:11" ht="69" thickBot="1">
      <c r="A211" s="47"/>
      <c r="B211" s="9" t="s">
        <v>1</v>
      </c>
      <c r="C211" s="10" t="s">
        <v>43</v>
      </c>
      <c r="D211" s="10" t="s">
        <v>44</v>
      </c>
      <c r="E211" s="10" t="s">
        <v>161</v>
      </c>
      <c r="F211" s="10" t="s">
        <v>45</v>
      </c>
      <c r="G211" s="10" t="s">
        <v>46</v>
      </c>
      <c r="H211" s="10" t="s">
        <v>47</v>
      </c>
      <c r="I211" s="10" t="s">
        <v>48</v>
      </c>
      <c r="J211" s="10" t="s">
        <v>49</v>
      </c>
      <c r="K211" s="48"/>
    </row>
    <row r="212" spans="1:11" ht="13.5" thickBot="1">
      <c r="A212" s="47"/>
      <c r="B212" s="12">
        <v>1</v>
      </c>
      <c r="C212" s="12">
        <v>2</v>
      </c>
      <c r="D212" s="12">
        <v>3</v>
      </c>
      <c r="E212" s="12">
        <v>4</v>
      </c>
      <c r="F212" s="12">
        <v>5</v>
      </c>
      <c r="G212" s="12">
        <v>6</v>
      </c>
      <c r="H212" s="12">
        <v>7</v>
      </c>
      <c r="I212" s="12">
        <v>8</v>
      </c>
      <c r="J212" s="12">
        <v>9</v>
      </c>
      <c r="K212" s="48"/>
    </row>
    <row r="213" spans="1:11" ht="13.5" thickBot="1">
      <c r="A213" s="49"/>
      <c r="B213" s="9">
        <v>1</v>
      </c>
      <c r="C213" s="194" t="s">
        <v>50</v>
      </c>
      <c r="D213" s="195"/>
      <c r="E213" s="195"/>
      <c r="F213" s="195"/>
      <c r="G213" s="195"/>
      <c r="H213" s="196"/>
      <c r="I213" s="50" t="e">
        <f>I215+I219</f>
        <v>#VALUE!</v>
      </c>
      <c r="J213" s="51">
        <v>100</v>
      </c>
      <c r="K213" s="48"/>
    </row>
    <row r="214" spans="1:11" ht="13.5" thickBot="1">
      <c r="A214" s="49"/>
      <c r="B214" s="52" t="s">
        <v>146</v>
      </c>
      <c r="C214" s="215" t="s">
        <v>259</v>
      </c>
      <c r="D214" s="216"/>
      <c r="E214" s="216"/>
      <c r="F214" s="216"/>
      <c r="G214" s="216"/>
      <c r="H214" s="217"/>
      <c r="I214" s="53"/>
      <c r="J214" s="53"/>
      <c r="K214" s="48"/>
    </row>
    <row r="215" spans="1:11" ht="13.5" customHeight="1" thickBot="1">
      <c r="A215" s="49"/>
      <c r="B215" s="200" t="s">
        <v>147</v>
      </c>
      <c r="C215" s="203" t="s">
        <v>207</v>
      </c>
      <c r="D215" s="54" t="s">
        <v>52</v>
      </c>
      <c r="E215" s="39"/>
      <c r="F215" s="54"/>
      <c r="G215" s="55"/>
      <c r="H215" s="56"/>
      <c r="I215" s="57" t="str">
        <f>I216</f>
        <v> -</v>
      </c>
      <c r="J215" s="127" t="e">
        <f>I215*J213/I213</f>
        <v>#VALUE!</v>
      </c>
      <c r="K215" s="58"/>
    </row>
    <row r="216" spans="1:11" ht="57.75" thickBot="1">
      <c r="A216" s="49"/>
      <c r="B216" s="201"/>
      <c r="C216" s="204"/>
      <c r="D216" s="203" t="s">
        <v>192</v>
      </c>
      <c r="E216" s="203" t="s">
        <v>207</v>
      </c>
      <c r="F216" s="59" t="s">
        <v>193</v>
      </c>
      <c r="G216" s="33">
        <v>1</v>
      </c>
      <c r="H216" s="33" t="s">
        <v>8</v>
      </c>
      <c r="I216" s="20" t="s">
        <v>192</v>
      </c>
      <c r="J216" s="128"/>
      <c r="K216" s="58"/>
    </row>
    <row r="217" spans="1:11" ht="13.5" thickBot="1">
      <c r="A217" s="49"/>
      <c r="B217" s="201"/>
      <c r="C217" s="204"/>
      <c r="D217" s="205"/>
      <c r="E217" s="205"/>
      <c r="F217" s="62"/>
      <c r="G217" s="63"/>
      <c r="H217" s="63"/>
      <c r="I217" s="63"/>
      <c r="J217" s="129"/>
      <c r="K217" s="65"/>
    </row>
    <row r="218" spans="1:11" ht="13.5" thickBot="1">
      <c r="A218" s="49"/>
      <c r="B218" s="202"/>
      <c r="C218" s="205"/>
      <c r="D218" s="62"/>
      <c r="E218" s="61"/>
      <c r="F218" s="63"/>
      <c r="G218" s="63"/>
      <c r="H218" s="63"/>
      <c r="I218" s="63"/>
      <c r="J218" s="129"/>
      <c r="K218" s="58"/>
    </row>
    <row r="219" spans="1:11" ht="13.5" thickBot="1">
      <c r="A219" s="66"/>
      <c r="B219" s="200" t="s">
        <v>148</v>
      </c>
      <c r="C219" s="203" t="s">
        <v>192</v>
      </c>
      <c r="D219" s="67" t="s">
        <v>52</v>
      </c>
      <c r="E219" s="68"/>
      <c r="F219" s="67"/>
      <c r="G219" s="69"/>
      <c r="H219" s="69"/>
      <c r="I219" s="70" t="str">
        <f>I220</f>
        <v> -</v>
      </c>
      <c r="J219" s="130" t="e">
        <f>I219*J213/I213</f>
        <v>#VALUE!</v>
      </c>
      <c r="K219" s="71"/>
    </row>
    <row r="220" spans="1:11" ht="57.75" thickBot="1">
      <c r="A220" s="72"/>
      <c r="B220" s="201"/>
      <c r="C220" s="204"/>
      <c r="D220" s="203" t="s">
        <v>192</v>
      </c>
      <c r="E220" s="203" t="s">
        <v>192</v>
      </c>
      <c r="F220" s="59" t="s">
        <v>193</v>
      </c>
      <c r="G220" s="73">
        <v>1</v>
      </c>
      <c r="H220" s="73" t="s">
        <v>8</v>
      </c>
      <c r="I220" s="74" t="s">
        <v>192</v>
      </c>
      <c r="J220" s="128"/>
      <c r="K220" s="71"/>
    </row>
    <row r="221" spans="1:11" ht="13.5" thickBot="1">
      <c r="A221" s="72"/>
      <c r="B221" s="201"/>
      <c r="C221" s="204"/>
      <c r="D221" s="205"/>
      <c r="E221" s="205"/>
      <c r="F221" s="62"/>
      <c r="G221" s="63"/>
      <c r="H221" s="63"/>
      <c r="I221" s="63"/>
      <c r="J221" s="129"/>
      <c r="K221" s="75"/>
    </row>
    <row r="222" spans="1:11" ht="13.5" thickBot="1">
      <c r="A222" s="72"/>
      <c r="B222" s="202"/>
      <c r="C222" s="205"/>
      <c r="D222" s="62"/>
      <c r="E222" s="61"/>
      <c r="F222" s="63"/>
      <c r="G222" s="63"/>
      <c r="H222" s="63"/>
      <c r="I222" s="63"/>
      <c r="J222" s="129"/>
      <c r="K222" s="71"/>
    </row>
    <row r="223" spans="1:11" ht="13.5" hidden="1" thickBot="1">
      <c r="A223" s="66"/>
      <c r="B223" s="200" t="s">
        <v>149</v>
      </c>
      <c r="C223" s="203"/>
      <c r="D223" s="67" t="s">
        <v>52</v>
      </c>
      <c r="E223" s="68"/>
      <c r="F223" s="67"/>
      <c r="G223" s="69"/>
      <c r="H223" s="69"/>
      <c r="I223" s="70">
        <f>I224</f>
        <v>0</v>
      </c>
      <c r="J223" s="130" t="e">
        <f>I223*J213/I213</f>
        <v>#VALUE!</v>
      </c>
      <c r="K223" s="71"/>
    </row>
    <row r="224" spans="1:11" ht="13.5" hidden="1" thickBot="1">
      <c r="A224" s="72"/>
      <c r="B224" s="201"/>
      <c r="C224" s="204"/>
      <c r="D224" s="203"/>
      <c r="E224" s="203"/>
      <c r="F224" s="59"/>
      <c r="G224" s="73"/>
      <c r="H224" s="73"/>
      <c r="I224" s="74"/>
      <c r="J224" s="60"/>
      <c r="K224" s="71"/>
    </row>
    <row r="225" spans="1:11" ht="13.5" hidden="1" thickBot="1">
      <c r="A225" s="72"/>
      <c r="B225" s="201"/>
      <c r="C225" s="204"/>
      <c r="D225" s="205"/>
      <c r="E225" s="205"/>
      <c r="F225" s="62"/>
      <c r="G225" s="63"/>
      <c r="H225" s="63"/>
      <c r="I225" s="63"/>
      <c r="J225" s="64"/>
      <c r="K225" s="75"/>
    </row>
    <row r="226" spans="1:11" ht="13.5" hidden="1" thickBot="1">
      <c r="A226" s="72"/>
      <c r="B226" s="202"/>
      <c r="C226" s="205"/>
      <c r="D226" s="62"/>
      <c r="E226" s="61"/>
      <c r="F226" s="63"/>
      <c r="G226" s="63"/>
      <c r="H226" s="63"/>
      <c r="I226" s="63"/>
      <c r="J226" s="64"/>
      <c r="K226" s="71"/>
    </row>
    <row r="227" spans="1:11" ht="13.5" thickBot="1">
      <c r="A227" s="49"/>
      <c r="B227" s="76"/>
      <c r="C227" s="78"/>
      <c r="D227" s="77"/>
      <c r="E227" s="77"/>
      <c r="F227" s="77"/>
      <c r="G227" s="79"/>
      <c r="H227" s="79"/>
      <c r="I227" s="80"/>
      <c r="J227" s="81"/>
      <c r="K227" s="65"/>
    </row>
    <row r="228" spans="1:11" ht="13.5" hidden="1" thickBot="1">
      <c r="A228" s="49"/>
      <c r="B228" s="82">
        <v>2</v>
      </c>
      <c r="C228" s="194" t="s">
        <v>55</v>
      </c>
      <c r="D228" s="195"/>
      <c r="E228" s="195"/>
      <c r="F228" s="195"/>
      <c r="G228" s="195"/>
      <c r="H228" s="196"/>
      <c r="I228" s="57">
        <f>I230</f>
        <v>0</v>
      </c>
      <c r="J228" s="60">
        <v>100</v>
      </c>
      <c r="K228" s="48"/>
    </row>
    <row r="229" spans="1:11" ht="13.5" hidden="1" thickBot="1">
      <c r="A229" s="49"/>
      <c r="B229" s="52" t="s">
        <v>150</v>
      </c>
      <c r="C229" s="197" t="s">
        <v>51</v>
      </c>
      <c r="D229" s="198"/>
      <c r="E229" s="198"/>
      <c r="F229" s="198"/>
      <c r="G229" s="198"/>
      <c r="H229" s="199"/>
      <c r="I229" s="56"/>
      <c r="J229" s="56"/>
      <c r="K229" s="48"/>
    </row>
    <row r="230" spans="1:11" ht="13.5" hidden="1" thickBot="1">
      <c r="A230" s="49"/>
      <c r="B230" s="200" t="s">
        <v>151</v>
      </c>
      <c r="C230" s="203"/>
      <c r="D230" s="54" t="s">
        <v>52</v>
      </c>
      <c r="E230" s="39"/>
      <c r="F230" s="54"/>
      <c r="G230" s="55"/>
      <c r="H230" s="56"/>
      <c r="I230" s="57">
        <f>I231</f>
        <v>0</v>
      </c>
      <c r="J230" s="57">
        <v>100</v>
      </c>
      <c r="K230" s="58"/>
    </row>
    <row r="231" spans="1:11" ht="13.5" hidden="1" thickBot="1">
      <c r="A231" s="49"/>
      <c r="B231" s="201"/>
      <c r="C231" s="204"/>
      <c r="D231" s="203"/>
      <c r="E231" s="203"/>
      <c r="F231" s="59"/>
      <c r="G231" s="33"/>
      <c r="H231" s="33"/>
      <c r="I231" s="20"/>
      <c r="J231" s="60"/>
      <c r="K231" s="58"/>
    </row>
    <row r="232" spans="1:11" ht="13.5" hidden="1" thickBot="1">
      <c r="A232" s="49"/>
      <c r="B232" s="201"/>
      <c r="C232" s="204"/>
      <c r="D232" s="205"/>
      <c r="E232" s="205"/>
      <c r="F232" s="62"/>
      <c r="G232" s="63"/>
      <c r="H232" s="63"/>
      <c r="I232" s="63"/>
      <c r="J232" s="64"/>
      <c r="K232" s="65"/>
    </row>
    <row r="233" spans="1:11" ht="13.5" hidden="1" thickBot="1">
      <c r="A233" s="49"/>
      <c r="B233" s="202"/>
      <c r="C233" s="205"/>
      <c r="D233" s="62"/>
      <c r="E233" s="61"/>
      <c r="F233" s="63"/>
      <c r="G233" s="63"/>
      <c r="H233" s="63"/>
      <c r="I233" s="63"/>
      <c r="J233" s="64"/>
      <c r="K233" s="58"/>
    </row>
    <row r="234" spans="1:11" ht="13.5" thickBot="1">
      <c r="A234" s="83"/>
      <c r="B234" s="84"/>
      <c r="C234" s="86"/>
      <c r="D234" s="85"/>
      <c r="E234" s="85"/>
      <c r="F234" s="85"/>
      <c r="G234" s="87"/>
      <c r="H234" s="87"/>
      <c r="I234" s="88"/>
      <c r="J234" s="89"/>
      <c r="K234" s="65"/>
    </row>
    <row r="235" spans="1:11" ht="12.75">
      <c r="A235" s="90"/>
      <c r="B235" s="37"/>
      <c r="C235" s="37"/>
      <c r="D235" s="37"/>
      <c r="E235" s="37"/>
      <c r="F235" s="37"/>
      <c r="G235" s="37"/>
      <c r="H235" s="37"/>
      <c r="I235" s="37"/>
      <c r="J235" s="37"/>
      <c r="K235" s="65"/>
    </row>
    <row r="236" spans="1:11" ht="12.75">
      <c r="A236" s="90"/>
      <c r="B236" s="36" t="s">
        <v>40</v>
      </c>
      <c r="C236" s="192" t="s">
        <v>41</v>
      </c>
      <c r="D236" s="192"/>
      <c r="E236" s="192"/>
      <c r="F236" s="192"/>
      <c r="G236" s="91"/>
      <c r="H236" s="91"/>
      <c r="I236" s="91"/>
      <c r="J236" s="91"/>
      <c r="K236" s="92"/>
    </row>
    <row r="237" spans="1:11" ht="13.5" thickBot="1">
      <c r="A237" s="93"/>
      <c r="B237" s="55"/>
      <c r="C237" s="55"/>
      <c r="D237" s="55"/>
      <c r="E237" s="55"/>
      <c r="F237" s="55"/>
      <c r="G237" s="55"/>
      <c r="H237" s="55"/>
      <c r="I237" s="55"/>
      <c r="J237" s="55"/>
      <c r="K237" s="94"/>
    </row>
    <row r="239" spans="7:17" ht="12.75"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</row>
    <row r="240" spans="7:17" ht="12.75"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</row>
    <row r="241" spans="7:17" ht="12.75">
      <c r="G241" s="155"/>
      <c r="H241" s="153"/>
      <c r="I241" s="153"/>
      <c r="J241" s="153"/>
      <c r="K241" s="153"/>
      <c r="L241" s="153"/>
      <c r="M241" s="153"/>
      <c r="N241" s="153"/>
      <c r="O241" s="153"/>
      <c r="P241" s="153"/>
      <c r="Q241" s="156"/>
    </row>
    <row r="242" spans="7:17" ht="12.75">
      <c r="G242" s="155"/>
      <c r="H242" s="153"/>
      <c r="I242" s="153"/>
      <c r="J242" s="153"/>
      <c r="K242" s="153"/>
      <c r="L242" s="153"/>
      <c r="M242" s="153"/>
      <c r="N242" s="153"/>
      <c r="O242" s="153"/>
      <c r="P242" s="153"/>
      <c r="Q242" s="156"/>
    </row>
    <row r="243" spans="7:17" ht="12.75">
      <c r="G243" s="155"/>
      <c r="H243" s="153"/>
      <c r="I243" s="153"/>
      <c r="J243" s="153"/>
      <c r="K243" s="153"/>
      <c r="L243" s="153"/>
      <c r="M243" s="153"/>
      <c r="N243" s="153"/>
      <c r="O243" s="153"/>
      <c r="P243" s="153"/>
      <c r="Q243" s="156"/>
    </row>
    <row r="244" spans="7:17" ht="12.75">
      <c r="G244" s="155"/>
      <c r="H244" s="153"/>
      <c r="I244" s="153"/>
      <c r="J244" s="153"/>
      <c r="K244" s="153"/>
      <c r="L244" s="153"/>
      <c r="M244" s="153"/>
      <c r="N244" s="153"/>
      <c r="O244" s="153"/>
      <c r="P244" s="153"/>
      <c r="Q244" s="156"/>
    </row>
    <row r="245" spans="7:17" ht="12.75">
      <c r="G245" s="155"/>
      <c r="H245" s="157"/>
      <c r="I245" s="157"/>
      <c r="J245" s="157"/>
      <c r="K245" s="157"/>
      <c r="L245" s="157"/>
      <c r="M245" s="157"/>
      <c r="N245" s="157"/>
      <c r="O245" s="157"/>
      <c r="P245" s="157"/>
      <c r="Q245" s="156"/>
    </row>
    <row r="246" spans="7:17" ht="12.75">
      <c r="G246" s="158"/>
      <c r="H246" s="153"/>
      <c r="I246" s="187"/>
      <c r="J246" s="187"/>
      <c r="K246" s="187"/>
      <c r="L246" s="187"/>
      <c r="M246" s="187"/>
      <c r="N246" s="187"/>
      <c r="O246" s="159"/>
      <c r="P246" s="153"/>
      <c r="Q246" s="156"/>
    </row>
    <row r="247" spans="7:17" ht="12.75">
      <c r="G247" s="158"/>
      <c r="H247" s="160"/>
      <c r="I247" s="191"/>
      <c r="J247" s="191"/>
      <c r="K247" s="191"/>
      <c r="L247" s="191"/>
      <c r="M247" s="191"/>
      <c r="N247" s="191"/>
      <c r="O247" s="162"/>
      <c r="P247" s="162"/>
      <c r="Q247" s="156"/>
    </row>
    <row r="248" spans="7:17" ht="12.75">
      <c r="G248" s="158"/>
      <c r="H248" s="189"/>
      <c r="I248" s="190"/>
      <c r="J248" s="163"/>
      <c r="K248" s="164"/>
      <c r="L248" s="163"/>
      <c r="M248" s="162"/>
      <c r="N248" s="162"/>
      <c r="O248" s="165"/>
      <c r="P248" s="166"/>
      <c r="Q248" s="162"/>
    </row>
    <row r="249" spans="7:17" ht="12.75">
      <c r="G249" s="158"/>
      <c r="H249" s="189"/>
      <c r="I249" s="190"/>
      <c r="J249" s="190"/>
      <c r="K249" s="190"/>
      <c r="L249" s="161"/>
      <c r="M249" s="154"/>
      <c r="N249" s="154"/>
      <c r="O249" s="167"/>
      <c r="P249" s="168"/>
      <c r="Q249" s="162"/>
    </row>
    <row r="250" spans="7:17" ht="12.75">
      <c r="G250" s="158"/>
      <c r="H250" s="189"/>
      <c r="I250" s="190"/>
      <c r="J250" s="190"/>
      <c r="K250" s="190"/>
      <c r="L250" s="169"/>
      <c r="M250" s="170"/>
      <c r="N250" s="170"/>
      <c r="O250" s="170"/>
      <c r="P250" s="171"/>
      <c r="Q250" s="172"/>
    </row>
    <row r="251" spans="7:17" ht="12.75">
      <c r="G251" s="158"/>
      <c r="H251" s="189"/>
      <c r="I251" s="190"/>
      <c r="J251" s="169"/>
      <c r="K251" s="173"/>
      <c r="L251" s="170"/>
      <c r="M251" s="170"/>
      <c r="N251" s="170"/>
      <c r="O251" s="170"/>
      <c r="P251" s="171"/>
      <c r="Q251" s="162"/>
    </row>
    <row r="252" spans="7:17" ht="12.75">
      <c r="G252" s="174"/>
      <c r="H252" s="189"/>
      <c r="I252" s="190"/>
      <c r="J252" s="163"/>
      <c r="K252" s="164"/>
      <c r="L252" s="163"/>
      <c r="M252" s="162"/>
      <c r="N252" s="162"/>
      <c r="O252" s="165"/>
      <c r="P252" s="166"/>
      <c r="Q252" s="162"/>
    </row>
    <row r="253" spans="7:17" ht="12.75">
      <c r="G253" s="158"/>
      <c r="H253" s="189"/>
      <c r="I253" s="190"/>
      <c r="J253" s="190"/>
      <c r="K253" s="190"/>
      <c r="L253" s="161"/>
      <c r="M253" s="154"/>
      <c r="N253" s="154"/>
      <c r="O253" s="167"/>
      <c r="P253" s="168"/>
      <c r="Q253" s="162"/>
    </row>
    <row r="254" spans="7:17" ht="12.75">
      <c r="G254" s="158"/>
      <c r="H254" s="189"/>
      <c r="I254" s="190"/>
      <c r="J254" s="190"/>
      <c r="K254" s="190"/>
      <c r="L254" s="169"/>
      <c r="M254" s="170"/>
      <c r="N254" s="170"/>
      <c r="O254" s="170"/>
      <c r="P254" s="171"/>
      <c r="Q254" s="172"/>
    </row>
    <row r="255" spans="7:17" ht="12.75">
      <c r="G255" s="158"/>
      <c r="H255" s="189"/>
      <c r="I255" s="190"/>
      <c r="J255" s="169"/>
      <c r="K255" s="173"/>
      <c r="L255" s="170"/>
      <c r="M255" s="170"/>
      <c r="N255" s="170"/>
      <c r="O255" s="170"/>
      <c r="P255" s="171"/>
      <c r="Q255" s="162"/>
    </row>
    <row r="256" spans="7:17" ht="12.75">
      <c r="G256" s="174"/>
      <c r="H256" s="189"/>
      <c r="I256" s="190"/>
      <c r="J256" s="163"/>
      <c r="K256" s="164"/>
      <c r="L256" s="163"/>
      <c r="M256" s="162"/>
      <c r="N256" s="162"/>
      <c r="O256" s="165"/>
      <c r="P256" s="166"/>
      <c r="Q256" s="162"/>
    </row>
    <row r="257" spans="7:17" ht="12.75">
      <c r="G257" s="158"/>
      <c r="H257" s="189"/>
      <c r="I257" s="190"/>
      <c r="J257" s="190"/>
      <c r="K257" s="190"/>
      <c r="L257" s="161"/>
      <c r="M257" s="154"/>
      <c r="N257" s="154"/>
      <c r="O257" s="167"/>
      <c r="P257" s="153"/>
      <c r="Q257" s="162"/>
    </row>
    <row r="258" spans="7:17" ht="12.75">
      <c r="G258" s="158"/>
      <c r="H258" s="189"/>
      <c r="I258" s="190"/>
      <c r="J258" s="190"/>
      <c r="K258" s="190"/>
      <c r="L258" s="169"/>
      <c r="M258" s="170"/>
      <c r="N258" s="170"/>
      <c r="O258" s="170"/>
      <c r="P258" s="170"/>
      <c r="Q258" s="172"/>
    </row>
    <row r="259" spans="7:17" ht="12.75">
      <c r="G259" s="158"/>
      <c r="H259" s="189"/>
      <c r="I259" s="190"/>
      <c r="J259" s="169"/>
      <c r="K259" s="173"/>
      <c r="L259" s="170"/>
      <c r="M259" s="170"/>
      <c r="N259" s="170"/>
      <c r="O259" s="170"/>
      <c r="P259" s="170"/>
      <c r="Q259" s="162"/>
    </row>
    <row r="260" spans="7:17" ht="12.75">
      <c r="G260" s="158"/>
      <c r="H260" s="167"/>
      <c r="I260" s="169"/>
      <c r="J260" s="173"/>
      <c r="K260" s="173"/>
      <c r="L260" s="173"/>
      <c r="M260" s="170"/>
      <c r="N260" s="170"/>
      <c r="O260" s="175"/>
      <c r="P260" s="170"/>
      <c r="Q260" s="172"/>
    </row>
    <row r="261" spans="7:17" ht="12.75">
      <c r="G261" s="158"/>
      <c r="H261" s="153"/>
      <c r="I261" s="187"/>
      <c r="J261" s="187"/>
      <c r="K261" s="187"/>
      <c r="L261" s="187"/>
      <c r="M261" s="187"/>
      <c r="N261" s="187"/>
      <c r="O261" s="165"/>
      <c r="P261" s="153"/>
      <c r="Q261" s="156"/>
    </row>
    <row r="262" spans="7:17" ht="12.75">
      <c r="G262" s="158"/>
      <c r="H262" s="160"/>
      <c r="I262" s="188"/>
      <c r="J262" s="188"/>
      <c r="K262" s="188"/>
      <c r="L262" s="188"/>
      <c r="M262" s="188"/>
      <c r="N262" s="188"/>
      <c r="O262" s="162"/>
      <c r="P262" s="162"/>
      <c r="Q262" s="156"/>
    </row>
    <row r="263" spans="7:17" ht="12.75">
      <c r="G263" s="158"/>
      <c r="H263" s="189"/>
      <c r="I263" s="190"/>
      <c r="J263" s="163"/>
      <c r="K263" s="164"/>
      <c r="L263" s="163"/>
      <c r="M263" s="162"/>
      <c r="N263" s="162"/>
      <c r="O263" s="165"/>
      <c r="P263" s="165"/>
      <c r="Q263" s="162"/>
    </row>
    <row r="264" spans="7:17" ht="12.75">
      <c r="G264" s="158"/>
      <c r="H264" s="189"/>
      <c r="I264" s="190"/>
      <c r="J264" s="190"/>
      <c r="K264" s="190"/>
      <c r="L264" s="161"/>
      <c r="M264" s="154"/>
      <c r="N264" s="154"/>
      <c r="O264" s="167"/>
      <c r="P264" s="153"/>
      <c r="Q264" s="162"/>
    </row>
    <row r="265" spans="7:17" ht="12.75">
      <c r="G265" s="158"/>
      <c r="H265" s="189"/>
      <c r="I265" s="190"/>
      <c r="J265" s="190"/>
      <c r="K265" s="190"/>
      <c r="L265" s="169"/>
      <c r="M265" s="170"/>
      <c r="N265" s="170"/>
      <c r="O265" s="170"/>
      <c r="P265" s="170"/>
      <c r="Q265" s="172"/>
    </row>
    <row r="266" spans="7:17" ht="12.75">
      <c r="G266" s="158"/>
      <c r="H266" s="189"/>
      <c r="I266" s="190"/>
      <c r="J266" s="169"/>
      <c r="K266" s="173"/>
      <c r="L266" s="170"/>
      <c r="M266" s="170"/>
      <c r="N266" s="170"/>
      <c r="O266" s="170"/>
      <c r="P266" s="170"/>
      <c r="Q266" s="162"/>
    </row>
    <row r="267" spans="7:17" ht="12.75">
      <c r="G267" s="176"/>
      <c r="H267" s="167"/>
      <c r="I267" s="169"/>
      <c r="J267" s="173"/>
      <c r="K267" s="173"/>
      <c r="L267" s="173"/>
      <c r="M267" s="170"/>
      <c r="N267" s="170"/>
      <c r="O267" s="175"/>
      <c r="P267" s="170"/>
      <c r="Q267" s="172"/>
    </row>
    <row r="268" spans="7:17" ht="12.75"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72"/>
    </row>
    <row r="269" spans="7:17" ht="12.75">
      <c r="G269" s="162"/>
      <c r="H269" s="177"/>
      <c r="I269" s="186"/>
      <c r="J269" s="186"/>
      <c r="K269" s="186"/>
      <c r="L269" s="186"/>
      <c r="M269" s="178"/>
      <c r="N269" s="178"/>
      <c r="O269" s="178"/>
      <c r="P269" s="178"/>
      <c r="Q269" s="178"/>
    </row>
    <row r="270" spans="7:17" ht="12.75"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72"/>
    </row>
  </sheetData>
  <sheetProtection/>
  <mergeCells count="116">
    <mergeCell ref="W48:W49"/>
    <mergeCell ref="W50:W51"/>
    <mergeCell ref="W52:W53"/>
    <mergeCell ref="C144:F144"/>
    <mergeCell ref="C136:H136"/>
    <mergeCell ref="C137:H137"/>
    <mergeCell ref="D132:D133"/>
    <mergeCell ref="E132:E133"/>
    <mergeCell ref="A115:K115"/>
    <mergeCell ref="C121:H121"/>
    <mergeCell ref="B138:B141"/>
    <mergeCell ref="C138:C141"/>
    <mergeCell ref="D139:D140"/>
    <mergeCell ref="E139:E140"/>
    <mergeCell ref="B127:B130"/>
    <mergeCell ref="C127:C130"/>
    <mergeCell ref="D128:D129"/>
    <mergeCell ref="E128:E129"/>
    <mergeCell ref="B131:B134"/>
    <mergeCell ref="C131:C134"/>
    <mergeCell ref="C122:H122"/>
    <mergeCell ref="B123:B126"/>
    <mergeCell ref="C123:C126"/>
    <mergeCell ref="D124:D125"/>
    <mergeCell ref="E124:E125"/>
    <mergeCell ref="A56:F56"/>
    <mergeCell ref="A57:F57"/>
    <mergeCell ref="A58:F58"/>
    <mergeCell ref="C109:E109"/>
    <mergeCell ref="A112:C112"/>
    <mergeCell ref="A37:X37"/>
    <mergeCell ref="A38:X38"/>
    <mergeCell ref="A40:A43"/>
    <mergeCell ref="B40:D43"/>
    <mergeCell ref="E40:E43"/>
    <mergeCell ref="F40:Q40"/>
    <mergeCell ref="R40:S42"/>
    <mergeCell ref="T40:U42"/>
    <mergeCell ref="V40:V43"/>
    <mergeCell ref="W40:W43"/>
    <mergeCell ref="X40:X43"/>
    <mergeCell ref="F41:H41"/>
    <mergeCell ref="I41:K41"/>
    <mergeCell ref="L41:N41"/>
    <mergeCell ref="O41:Q41"/>
    <mergeCell ref="F42:F43"/>
    <mergeCell ref="G42:H42"/>
    <mergeCell ref="I42:I43"/>
    <mergeCell ref="J42:K42"/>
    <mergeCell ref="L42:L43"/>
    <mergeCell ref="A46:A49"/>
    <mergeCell ref="B46:D46"/>
    <mergeCell ref="R46:R49"/>
    <mergeCell ref="S46:S49"/>
    <mergeCell ref="M42:N42"/>
    <mergeCell ref="O42:O43"/>
    <mergeCell ref="P42:Q42"/>
    <mergeCell ref="B44:D44"/>
    <mergeCell ref="W46:W47"/>
    <mergeCell ref="X46:X53"/>
    <mergeCell ref="B48:D48"/>
    <mergeCell ref="A50:A53"/>
    <mergeCell ref="B50:D50"/>
    <mergeCell ref="R50:R53"/>
    <mergeCell ref="S50:S53"/>
    <mergeCell ref="B52:D52"/>
    <mergeCell ref="T46:T53"/>
    <mergeCell ref="U46:U53"/>
    <mergeCell ref="V46:V53"/>
    <mergeCell ref="B215:B218"/>
    <mergeCell ref="C215:C218"/>
    <mergeCell ref="D216:D217"/>
    <mergeCell ref="E216:E217"/>
    <mergeCell ref="A206:K206"/>
    <mergeCell ref="A207:K207"/>
    <mergeCell ref="C213:H213"/>
    <mergeCell ref="C214:H214"/>
    <mergeCell ref="A114:K114"/>
    <mergeCell ref="B223:B226"/>
    <mergeCell ref="C223:C226"/>
    <mergeCell ref="D224:D225"/>
    <mergeCell ref="E224:E225"/>
    <mergeCell ref="B219:B222"/>
    <mergeCell ref="C219:C222"/>
    <mergeCell ref="D220:D221"/>
    <mergeCell ref="E220:E221"/>
    <mergeCell ref="C228:H228"/>
    <mergeCell ref="C229:H229"/>
    <mergeCell ref="B230:B233"/>
    <mergeCell ref="C230:C233"/>
    <mergeCell ref="D231:D232"/>
    <mergeCell ref="E231:E232"/>
    <mergeCell ref="I247:N247"/>
    <mergeCell ref="H248:H251"/>
    <mergeCell ref="I248:I251"/>
    <mergeCell ref="J249:J250"/>
    <mergeCell ref="K249:K250"/>
    <mergeCell ref="C236:F236"/>
    <mergeCell ref="G239:Q239"/>
    <mergeCell ref="G240:Q240"/>
    <mergeCell ref="I246:N246"/>
    <mergeCell ref="H256:H259"/>
    <mergeCell ref="I256:I259"/>
    <mergeCell ref="J257:J258"/>
    <mergeCell ref="K257:K258"/>
    <mergeCell ref="H252:H255"/>
    <mergeCell ref="I252:I255"/>
    <mergeCell ref="J253:J254"/>
    <mergeCell ref="K253:K254"/>
    <mergeCell ref="I269:L269"/>
    <mergeCell ref="I261:N261"/>
    <mergeCell ref="I262:N262"/>
    <mergeCell ref="H263:H266"/>
    <mergeCell ref="I263:I266"/>
    <mergeCell ref="J264:J265"/>
    <mergeCell ref="K264:K265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U46:X46 W48 W50 W52">
      <formula1>900</formula1>
    </dataValidation>
    <dataValidation type="decimal" allowBlank="1" showErrorMessage="1" errorTitle="Ошибка" error="Допускается ввод только неотрицательных чисел!" sqref="F48:Q48 F46:Q46 F52:Q52 F50:Q50">
      <formula1>0</formula1>
      <formula2>9.99999999999999E+23</formula2>
    </dataValidation>
  </dataValidations>
  <hyperlinks>
    <hyperlink ref="D160" r:id="rId1" display="TalashmanovAV@stw.ru"/>
    <hyperlink ref="D15" r:id="rId2" display="TalashmanovAV@stw.ru"/>
    <hyperlink ref="W46" r:id="rId3" display="WWW.pravo.gov66.ru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2014-01-16T01:55:56Z</dcterms:created>
  <dcterms:modified xsi:type="dcterms:W3CDTF">2015-01-15T02:37:20Z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