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takheevaNV\Desktop\Открытая информация\2021 год\"/>
    </mc:Choice>
  </mc:AlternateContent>
  <bookViews>
    <workbookView xWindow="480" yWindow="660" windowWidth="14235" windowHeight="8100" tabRatio="956"/>
  </bookViews>
  <sheets>
    <sheet name="Информация 2020 год" sheetId="18" r:id="rId1"/>
    <sheet name="п.19 а 2020 год " sheetId="36" r:id="rId2"/>
    <sheet name="п.19 а 2021 год" sheetId="10" r:id="rId3"/>
    <sheet name="п. 19 а тех присоединение" sheetId="16" r:id="rId4"/>
    <sheet name="п. 19 б) " sheetId="17" r:id="rId5"/>
    <sheet name="П 19 г) Баланс эл. энергии" sheetId="6" r:id="rId6"/>
    <sheet name="П 19 г) Баланс эл.мощности" sheetId="1" r:id="rId7"/>
    <sheet name="П. 19 г) об отпуске эл.энергии" sheetId="13" r:id="rId8"/>
    <sheet name="П 19 г) Объем передачи" sheetId="20" r:id="rId9"/>
    <sheet name="П. 19 г) Потери в сети" sheetId="7" r:id="rId10"/>
    <sheet name="П.19г) Затраты на оплату потерь" sheetId="2" r:id="rId11"/>
    <sheet name="П. 19 г) зоны деятельности" sheetId="21" r:id="rId12"/>
    <sheet name="П.19 г) Тех. состояние сетей" sheetId="22" r:id="rId13"/>
    <sheet name="П.19 г) о свободной мощности" sheetId="23" r:id="rId14"/>
    <sheet name="П.19 г) Планы ремонтов" sheetId="24" r:id="rId15"/>
    <sheet name="П.19 д) Тех. присоединение" sheetId="25" r:id="rId16"/>
    <sheet name="П.19 е) Резервируемая мощность" sheetId="15" r:id="rId17"/>
    <sheet name="П.19 з) условия договоров" sheetId="26" r:id="rId18"/>
    <sheet name="П. 19 з) типовые формы" sheetId="27" r:id="rId19"/>
    <sheet name="П.19 и) Тех. присоединение" sheetId="28" r:id="rId20"/>
    <sheet name="П.19 к) Тех. присоединение " sheetId="34" r:id="rId21"/>
    <sheet name="П.19 л) Тех. присоединение" sheetId="33" r:id="rId22"/>
    <sheet name="П.19 м) н) Инвестиции" sheetId="29" r:id="rId23"/>
    <sheet name="П.19о) способы приобретения" sheetId="35" r:id="rId24"/>
    <sheet name="П.19 о) Приобретение эл. энерги" sheetId="30" r:id="rId25"/>
    <sheet name="П. 19 п, р, с, т, у))" sheetId="32" r:id="rId26"/>
  </sheets>
  <externalReferences>
    <externalReference r:id="rId27"/>
    <externalReference r:id="rId28"/>
    <externalReference r:id="rId29"/>
  </externalReferences>
  <definedNames>
    <definedName name="org">[1]Титульный!$G$18</definedName>
    <definedName name="sub_1" localSheetId="18">'П. 19 з) типовые формы'!$A$688</definedName>
    <definedName name="sub_2" localSheetId="18">'П. 19 з) типовые формы'!$A$698</definedName>
    <definedName name="sub_3" localSheetId="18">'П. 19 з) типовые формы'!$A$734</definedName>
    <definedName name="sub_4" localSheetId="18">'П. 19 з) типовые формы'!$A$745</definedName>
    <definedName name="sub_5" localSheetId="18">'П. 19 з) типовые формы'!$A$754</definedName>
    <definedName name="sub_6" localSheetId="18">'П. 19 з) типовые формы'!$A$761</definedName>
    <definedName name="sub_7" localSheetId="18">'П. 19 з) типовые формы'!$A$766</definedName>
    <definedName name="sub_8" localSheetId="18">'П. 19 з) типовые формы'!$A$777</definedName>
    <definedName name="_xlnm.Print_Area" localSheetId="5">'П 19 г) Баланс эл. энергии'!$A$2:$I$31</definedName>
    <definedName name="_xlnm.Print_Area" localSheetId="8">'П 19 г) Объем передачи'!$A$2:$I$32</definedName>
    <definedName name="_xlnm.Print_Area" localSheetId="9">'П. 19 г) Потери в сети'!$A$1:$H$19</definedName>
    <definedName name="_xlnm.Print_Area" localSheetId="18">'П. 19 з) типовые формы'!$A$1:$E$782</definedName>
    <definedName name="_xlnm.Print_Area" localSheetId="1">'п.19 а 2020 год '!$A$1:$L$122</definedName>
    <definedName name="_xlnm.Print_Area" localSheetId="2">'п.19 а 2021 год'!$A$1:$L$122</definedName>
  </definedNames>
  <calcPr calcId="162913"/>
</workbook>
</file>

<file path=xl/calcChain.xml><?xml version="1.0" encoding="utf-8"?>
<calcChain xmlns="http://schemas.openxmlformats.org/spreadsheetml/2006/main">
  <c r="F30" i="15" l="1"/>
  <c r="G29" i="15"/>
  <c r="G30" i="15" s="1"/>
  <c r="S27" i="15"/>
  <c r="S28" i="15" s="1"/>
  <c r="R27" i="15"/>
  <c r="R28" i="15" s="1"/>
  <c r="O27" i="15"/>
  <c r="O28" i="15" s="1"/>
  <c r="N27" i="15"/>
  <c r="N28" i="15" s="1"/>
  <c r="M27" i="15"/>
  <c r="M28" i="15" s="1"/>
  <c r="K27" i="15"/>
  <c r="K28" i="15" s="1"/>
  <c r="J27" i="15"/>
  <c r="J28" i="15" s="1"/>
  <c r="G27" i="15"/>
  <c r="G28" i="15" s="1"/>
  <c r="F27" i="15"/>
  <c r="F28" i="15" s="1"/>
  <c r="R26" i="15"/>
  <c r="N26" i="15"/>
  <c r="S25" i="15"/>
  <c r="S29" i="15" s="1"/>
  <c r="S30" i="15" s="1"/>
  <c r="O25" i="15"/>
  <c r="O26" i="15" s="1"/>
  <c r="L25" i="15"/>
  <c r="K25" i="15"/>
  <c r="K29" i="15" s="1"/>
  <c r="K30" i="15" s="1"/>
  <c r="G25" i="15"/>
  <c r="G26" i="15" s="1"/>
  <c r="T22" i="15"/>
  <c r="T27" i="15" s="1"/>
  <c r="T28" i="15" s="1"/>
  <c r="S22" i="15"/>
  <c r="R22" i="15"/>
  <c r="Q22" i="15"/>
  <c r="Q27" i="15" s="1"/>
  <c r="Q28" i="15" s="1"/>
  <c r="P22" i="15"/>
  <c r="P27" i="15" s="1"/>
  <c r="P28" i="15" s="1"/>
  <c r="O22" i="15"/>
  <c r="N22" i="15"/>
  <c r="M22" i="15"/>
  <c r="L22" i="15"/>
  <c r="L27" i="15" s="1"/>
  <c r="L28" i="15" s="1"/>
  <c r="K22" i="15"/>
  <c r="J22" i="15"/>
  <c r="I22" i="15"/>
  <c r="I27" i="15" s="1"/>
  <c r="I28" i="15" s="1"/>
  <c r="H22" i="15"/>
  <c r="G22" i="15"/>
  <c r="F22" i="15"/>
  <c r="E22" i="15"/>
  <c r="E27" i="15" s="1"/>
  <c r="E28" i="15" s="1"/>
  <c r="S21" i="15"/>
  <c r="R21" i="15"/>
  <c r="R25" i="15" s="1"/>
  <c r="Q21" i="15"/>
  <c r="O21" i="15"/>
  <c r="N21" i="15"/>
  <c r="N25" i="15" s="1"/>
  <c r="M21" i="15"/>
  <c r="K21" i="15"/>
  <c r="J21" i="15"/>
  <c r="J25" i="15" s="1"/>
  <c r="J29" i="15" s="1"/>
  <c r="J30" i="15" s="1"/>
  <c r="I21" i="15"/>
  <c r="G21" i="15"/>
  <c r="F21" i="15"/>
  <c r="F25" i="15" s="1"/>
  <c r="F29" i="15" s="1"/>
  <c r="E21" i="15"/>
  <c r="S20" i="15"/>
  <c r="R20" i="15"/>
  <c r="O20" i="15"/>
  <c r="N20" i="15"/>
  <c r="K20" i="15"/>
  <c r="G20" i="15"/>
  <c r="F20" i="15"/>
  <c r="S19" i="15"/>
  <c r="R19" i="15"/>
  <c r="Q19" i="15"/>
  <c r="P19" i="15"/>
  <c r="O19" i="15"/>
  <c r="N19" i="15"/>
  <c r="M19" i="15"/>
  <c r="L19" i="15"/>
  <c r="K19" i="15"/>
  <c r="J19" i="15"/>
  <c r="I19" i="15"/>
  <c r="G19" i="15"/>
  <c r="F19" i="15"/>
  <c r="E19" i="15"/>
  <c r="T18" i="15"/>
  <c r="T19" i="15" s="1"/>
  <c r="P18" i="15"/>
  <c r="L18" i="15"/>
  <c r="H18" i="15"/>
  <c r="H19" i="15" s="1"/>
  <c r="S17" i="15"/>
  <c r="R17" i="15"/>
  <c r="Q17" i="15"/>
  <c r="O17" i="15"/>
  <c r="N17" i="15"/>
  <c r="M17" i="15"/>
  <c r="K17" i="15"/>
  <c r="J17" i="15"/>
  <c r="I17" i="15"/>
  <c r="G17" i="15"/>
  <c r="F17" i="15"/>
  <c r="E17" i="15"/>
  <c r="T16" i="15"/>
  <c r="T17" i="15" s="1"/>
  <c r="P16" i="15"/>
  <c r="P17" i="15" s="1"/>
  <c r="L16" i="15"/>
  <c r="L17" i="15" s="1"/>
  <c r="H16" i="15"/>
  <c r="H17" i="15" s="1"/>
  <c r="S15" i="15"/>
  <c r="R15" i="15"/>
  <c r="Q15" i="15"/>
  <c r="P15" i="15"/>
  <c r="O15" i="15"/>
  <c r="N15" i="15"/>
  <c r="M15" i="15"/>
  <c r="L15" i="15"/>
  <c r="K15" i="15"/>
  <c r="J15" i="15"/>
  <c r="I15" i="15"/>
  <c r="G15" i="15"/>
  <c r="F15" i="15"/>
  <c r="E15" i="15"/>
  <c r="T14" i="15"/>
  <c r="T15" i="15" s="1"/>
  <c r="P14" i="15"/>
  <c r="L14" i="15"/>
  <c r="H14" i="15"/>
  <c r="H15" i="15" s="1"/>
  <c r="S13" i="15"/>
  <c r="R13" i="15"/>
  <c r="Q13" i="15"/>
  <c r="O13" i="15"/>
  <c r="P13" i="15" s="1"/>
  <c r="N13" i="15"/>
  <c r="M13" i="15"/>
  <c r="K13" i="15"/>
  <c r="J13" i="15"/>
  <c r="G13" i="15"/>
  <c r="F13" i="15"/>
  <c r="E13" i="15"/>
  <c r="S12" i="15"/>
  <c r="R12" i="15"/>
  <c r="Q12" i="15"/>
  <c r="O12" i="15"/>
  <c r="N12" i="15"/>
  <c r="M12" i="15"/>
  <c r="L12" i="15"/>
  <c r="K12" i="15"/>
  <c r="J12" i="15"/>
  <c r="I12" i="15"/>
  <c r="G12" i="15"/>
  <c r="F12" i="15"/>
  <c r="E12" i="15"/>
  <c r="T11" i="15"/>
  <c r="T12" i="15" s="1"/>
  <c r="P11" i="15"/>
  <c r="P12" i="15" s="1"/>
  <c r="L11" i="15"/>
  <c r="H11" i="15"/>
  <c r="H12" i="15" s="1"/>
  <c r="T10" i="15"/>
  <c r="S10" i="15"/>
  <c r="R10" i="15"/>
  <c r="Q10" i="15"/>
  <c r="P10" i="15"/>
  <c r="O10" i="15"/>
  <c r="N10" i="15"/>
  <c r="M10" i="15"/>
  <c r="L10" i="15"/>
  <c r="K10" i="15"/>
  <c r="J10" i="15"/>
  <c r="I10" i="15"/>
  <c r="I13" i="15" s="1"/>
  <c r="G10" i="15"/>
  <c r="F10" i="15"/>
  <c r="E10" i="15"/>
  <c r="T9" i="15"/>
  <c r="T13" i="15" s="1"/>
  <c r="P9" i="15"/>
  <c r="L9" i="15"/>
  <c r="L21" i="15" s="1"/>
  <c r="H9" i="15"/>
  <c r="H21" i="15" s="1"/>
  <c r="H25" i="15" s="1"/>
  <c r="H26" i="15" l="1"/>
  <c r="H29" i="15"/>
  <c r="H30" i="15" s="1"/>
  <c r="E20" i="15"/>
  <c r="E25" i="15"/>
  <c r="H27" i="15"/>
  <c r="H28" i="15" s="1"/>
  <c r="H20" i="15"/>
  <c r="J26" i="15"/>
  <c r="U9" i="15"/>
  <c r="U10" i="15" s="1"/>
  <c r="H10" i="15"/>
  <c r="L13" i="15"/>
  <c r="U14" i="15"/>
  <c r="U15" i="15" s="1"/>
  <c r="Q20" i="15"/>
  <c r="Q25" i="15"/>
  <c r="U22" i="15"/>
  <c r="U27" i="15" s="1"/>
  <c r="U28" i="15" s="1"/>
  <c r="L26" i="15"/>
  <c r="L29" i="15"/>
  <c r="L30" i="15" s="1"/>
  <c r="K26" i="15"/>
  <c r="S26" i="15"/>
  <c r="L20" i="15"/>
  <c r="H13" i="15"/>
  <c r="U13" i="15" s="1"/>
  <c r="J20" i="15"/>
  <c r="M20" i="15"/>
  <c r="M25" i="15"/>
  <c r="R29" i="15"/>
  <c r="R30" i="15" s="1"/>
  <c r="F26" i="15"/>
  <c r="O29" i="15"/>
  <c r="O30" i="15" s="1"/>
  <c r="P21" i="15"/>
  <c r="U18" i="15"/>
  <c r="U19" i="15" s="1"/>
  <c r="I20" i="15"/>
  <c r="I25" i="15"/>
  <c r="N29" i="15"/>
  <c r="N30" i="15" s="1"/>
  <c r="T21" i="15"/>
  <c r="U11" i="15"/>
  <c r="U12" i="15" s="1"/>
  <c r="U16" i="15"/>
  <c r="U17" i="15" s="1"/>
  <c r="F14" i="7"/>
  <c r="D14" i="7"/>
  <c r="G8" i="20"/>
  <c r="F8" i="20"/>
  <c r="D8" i="20"/>
  <c r="T20" i="15" l="1"/>
  <c r="T25" i="15"/>
  <c r="E26" i="15"/>
  <c r="E29" i="15"/>
  <c r="E30" i="15" s="1"/>
  <c r="P20" i="15"/>
  <c r="P25" i="15"/>
  <c r="U21" i="15"/>
  <c r="M26" i="15"/>
  <c r="M29" i="15"/>
  <c r="M30" i="15" s="1"/>
  <c r="I26" i="15"/>
  <c r="I29" i="15"/>
  <c r="I30" i="15" s="1"/>
  <c r="Q26" i="15"/>
  <c r="Q29" i="15"/>
  <c r="Q30" i="15" s="1"/>
  <c r="C14" i="7"/>
  <c r="U20" i="15" l="1"/>
  <c r="U25" i="15"/>
  <c r="P26" i="15"/>
  <c r="P29" i="15"/>
  <c r="P30" i="15" s="1"/>
  <c r="T26" i="15"/>
  <c r="T29" i="15"/>
  <c r="T30" i="15" s="1"/>
  <c r="C27" i="15"/>
  <c r="B27" i="15"/>
  <c r="C25" i="15"/>
  <c r="B25" i="15"/>
  <c r="B29" i="15" s="1"/>
  <c r="C20" i="15"/>
  <c r="E34" i="2"/>
  <c r="D34" i="2"/>
  <c r="E33" i="2"/>
  <c r="D33" i="2"/>
  <c r="F32" i="2"/>
  <c r="C32" i="2"/>
  <c r="C33" i="2" s="1"/>
  <c r="E31" i="2"/>
  <c r="D31" i="2"/>
  <c r="F30" i="2"/>
  <c r="C30" i="2"/>
  <c r="C31" i="2" s="1"/>
  <c r="E29" i="2"/>
  <c r="D29" i="2"/>
  <c r="F28" i="2"/>
  <c r="C28" i="2"/>
  <c r="C29" i="2" s="1"/>
  <c r="E27" i="2"/>
  <c r="D27" i="2"/>
  <c r="F26" i="2"/>
  <c r="C26" i="2"/>
  <c r="C27" i="2" s="1"/>
  <c r="E25" i="2"/>
  <c r="D25" i="2"/>
  <c r="F24" i="2"/>
  <c r="C24" i="2"/>
  <c r="C25" i="2" s="1"/>
  <c r="E23" i="2"/>
  <c r="D23" i="2"/>
  <c r="F22" i="2"/>
  <c r="C22" i="2"/>
  <c r="C23" i="2" s="1"/>
  <c r="E21" i="2"/>
  <c r="D21" i="2"/>
  <c r="F20" i="2"/>
  <c r="C20" i="2"/>
  <c r="C21" i="2" s="1"/>
  <c r="E19" i="2"/>
  <c r="D19" i="2"/>
  <c r="F18" i="2"/>
  <c r="C18" i="2"/>
  <c r="C19" i="2" s="1"/>
  <c r="E17" i="2"/>
  <c r="D17" i="2"/>
  <c r="F16" i="2"/>
  <c r="C16" i="2"/>
  <c r="C17" i="2" s="1"/>
  <c r="E15" i="2"/>
  <c r="D15" i="2"/>
  <c r="F14" i="2"/>
  <c r="C14" i="2"/>
  <c r="C15" i="2" s="1"/>
  <c r="E13" i="2"/>
  <c r="D13" i="2"/>
  <c r="F12" i="2"/>
  <c r="C12" i="2"/>
  <c r="C13" i="2" s="1"/>
  <c r="E11" i="2"/>
  <c r="E35" i="2" s="1"/>
  <c r="E37" i="2" s="1"/>
  <c r="E36" i="2" s="1"/>
  <c r="D11" i="2"/>
  <c r="D35" i="2" s="1"/>
  <c r="D37" i="2" s="1"/>
  <c r="D36" i="2" s="1"/>
  <c r="F10" i="2"/>
  <c r="F34" i="2" s="1"/>
  <c r="C10" i="2"/>
  <c r="C34" i="2" s="1"/>
  <c r="F13" i="2" l="1"/>
  <c r="F15" i="2"/>
  <c r="F17" i="2"/>
  <c r="F21" i="2"/>
  <c r="F27" i="2"/>
  <c r="U26" i="15"/>
  <c r="U29" i="15"/>
  <c r="U30" i="15" s="1"/>
  <c r="F31" i="2"/>
  <c r="F29" i="2"/>
  <c r="F25" i="2"/>
  <c r="F19" i="2"/>
  <c r="F33" i="2"/>
  <c r="F23" i="2"/>
  <c r="F35" i="2"/>
  <c r="C11" i="2"/>
  <c r="C35" i="2" s="1"/>
  <c r="C37" i="2" s="1"/>
  <c r="C36" i="2" s="1"/>
  <c r="F11" i="2"/>
  <c r="H7" i="7" l="1"/>
  <c r="D10" i="7"/>
  <c r="F10" i="7"/>
  <c r="F151" i="13"/>
  <c r="F150" i="13"/>
  <c r="J149" i="13"/>
  <c r="J147" i="13" s="1"/>
  <c r="I149" i="13"/>
  <c r="H149" i="13"/>
  <c r="H147" i="13" s="1"/>
  <c r="G149" i="13"/>
  <c r="F148" i="13"/>
  <c r="I147" i="13"/>
  <c r="G147" i="13"/>
  <c r="F146" i="13"/>
  <c r="F145" i="13"/>
  <c r="F144" i="13"/>
  <c r="J143" i="13"/>
  <c r="I143" i="13"/>
  <c r="H143" i="13"/>
  <c r="G143" i="13"/>
  <c r="G137" i="13" s="1"/>
  <c r="F137" i="13" s="1"/>
  <c r="F142" i="13"/>
  <c r="F141" i="13"/>
  <c r="J140" i="13"/>
  <c r="I140" i="13"/>
  <c r="H140" i="13"/>
  <c r="G140" i="13"/>
  <c r="F140" i="13"/>
  <c r="F139" i="13"/>
  <c r="J138" i="13"/>
  <c r="J137" i="13" s="1"/>
  <c r="I138" i="13"/>
  <c r="H138" i="13"/>
  <c r="H137" i="13" s="1"/>
  <c r="G138" i="13"/>
  <c r="F138" i="13"/>
  <c r="I137" i="13"/>
  <c r="F136" i="13"/>
  <c r="F135" i="13"/>
  <c r="F134" i="13"/>
  <c r="J133" i="13"/>
  <c r="J131" i="13" s="1"/>
  <c r="I133" i="13"/>
  <c r="H133" i="13"/>
  <c r="H131" i="13" s="1"/>
  <c r="G133" i="13"/>
  <c r="G131" i="13" s="1"/>
  <c r="F132" i="13"/>
  <c r="I131" i="13"/>
  <c r="F129" i="13"/>
  <c r="F128" i="13"/>
  <c r="J127" i="13"/>
  <c r="I127" i="13"/>
  <c r="H127" i="13"/>
  <c r="G127" i="13"/>
  <c r="F127" i="13" s="1"/>
  <c r="F126" i="13"/>
  <c r="J125" i="13"/>
  <c r="I125" i="13"/>
  <c r="H125" i="13"/>
  <c r="G125" i="13"/>
  <c r="F125" i="13" s="1"/>
  <c r="G124" i="13"/>
  <c r="F123" i="13"/>
  <c r="G122" i="13"/>
  <c r="F122" i="13" s="1"/>
  <c r="J121" i="13"/>
  <c r="H121" i="13"/>
  <c r="F120" i="13"/>
  <c r="F119" i="13"/>
  <c r="F118" i="13"/>
  <c r="F117" i="13"/>
  <c r="F116" i="13"/>
  <c r="F115" i="13"/>
  <c r="J114" i="13"/>
  <c r="I114" i="13"/>
  <c r="H114" i="13"/>
  <c r="G114" i="13"/>
  <c r="F114" i="13" s="1"/>
  <c r="F113" i="13"/>
  <c r="F112" i="13"/>
  <c r="J111" i="13"/>
  <c r="I111" i="13"/>
  <c r="H111" i="13"/>
  <c r="G111" i="13"/>
  <c r="F111" i="13" s="1"/>
  <c r="F110" i="13"/>
  <c r="F109" i="13"/>
  <c r="J108" i="13"/>
  <c r="I108" i="13"/>
  <c r="H108" i="13"/>
  <c r="H107" i="13" s="1"/>
  <c r="H105" i="13" s="1"/>
  <c r="H104" i="13" s="1"/>
  <c r="G108" i="13"/>
  <c r="J107" i="13"/>
  <c r="J105" i="13" s="1"/>
  <c r="J104" i="13" s="1"/>
  <c r="F106" i="13"/>
  <c r="J103" i="13"/>
  <c r="J100" i="13" s="1"/>
  <c r="J98" i="13" s="1"/>
  <c r="I103" i="13"/>
  <c r="I100" i="13" s="1"/>
  <c r="I98" i="13" s="1"/>
  <c r="G103" i="13"/>
  <c r="F102" i="13"/>
  <c r="J101" i="13"/>
  <c r="I101" i="13"/>
  <c r="F101" i="13" s="1"/>
  <c r="G101" i="13"/>
  <c r="H100" i="13"/>
  <c r="G100" i="13"/>
  <c r="G98" i="13" s="1"/>
  <c r="F99" i="13"/>
  <c r="H98" i="13"/>
  <c r="F96" i="13"/>
  <c r="F95" i="13"/>
  <c r="F94" i="13"/>
  <c r="J91" i="13"/>
  <c r="I91" i="13"/>
  <c r="H91" i="13"/>
  <c r="G91" i="13"/>
  <c r="F90" i="13"/>
  <c r="I89" i="13"/>
  <c r="G89" i="13"/>
  <c r="F88" i="13"/>
  <c r="F87" i="13"/>
  <c r="F86" i="13"/>
  <c r="G85" i="13"/>
  <c r="F85" i="13" s="1"/>
  <c r="F84" i="13"/>
  <c r="F82" i="13"/>
  <c r="F81" i="13"/>
  <c r="J79" i="13"/>
  <c r="I79" i="13"/>
  <c r="I122" i="13" s="1"/>
  <c r="H79" i="13"/>
  <c r="G79" i="13"/>
  <c r="F79" i="13"/>
  <c r="F78" i="13"/>
  <c r="F77" i="13"/>
  <c r="F76" i="13"/>
  <c r="F75" i="13"/>
  <c r="F74" i="13"/>
  <c r="J73" i="13"/>
  <c r="I73" i="13"/>
  <c r="F73" i="13" s="1"/>
  <c r="H73" i="13"/>
  <c r="G73" i="13"/>
  <c r="F72" i="13"/>
  <c r="F71" i="13"/>
  <c r="F70" i="13"/>
  <c r="F69" i="13"/>
  <c r="F68" i="13"/>
  <c r="J67" i="13"/>
  <c r="I67" i="13"/>
  <c r="F67" i="13" s="1"/>
  <c r="H67" i="13"/>
  <c r="G67" i="13"/>
  <c r="J64" i="13"/>
  <c r="I64" i="13"/>
  <c r="H64" i="13"/>
  <c r="G64" i="13"/>
  <c r="F64" i="13" s="1"/>
  <c r="J61" i="13"/>
  <c r="I61" i="13"/>
  <c r="H61" i="13"/>
  <c r="G61" i="13"/>
  <c r="F61" i="13" s="1"/>
  <c r="F59" i="13"/>
  <c r="J57" i="13"/>
  <c r="J55" i="13" s="1"/>
  <c r="I57" i="13"/>
  <c r="H57" i="13"/>
  <c r="G57" i="13"/>
  <c r="F56" i="13"/>
  <c r="H55" i="13"/>
  <c r="H92" i="13" s="1"/>
  <c r="J52" i="13"/>
  <c r="I52" i="13"/>
  <c r="H52" i="13"/>
  <c r="G52" i="13"/>
  <c r="F51" i="13"/>
  <c r="J50" i="13"/>
  <c r="I50" i="13"/>
  <c r="G50" i="13"/>
  <c r="F49" i="13"/>
  <c r="F48" i="13"/>
  <c r="F47" i="13"/>
  <c r="I46" i="13"/>
  <c r="G46" i="13"/>
  <c r="F46" i="13" s="1"/>
  <c r="F45" i="13"/>
  <c r="F43" i="13"/>
  <c r="F42" i="13"/>
  <c r="J40" i="13"/>
  <c r="J34" i="13" s="1"/>
  <c r="I40" i="13"/>
  <c r="I124" i="13" s="1"/>
  <c r="I121" i="13" s="1"/>
  <c r="H40" i="13"/>
  <c r="H34" i="13" s="1"/>
  <c r="G40" i="13"/>
  <c r="G34" i="13" s="1"/>
  <c r="F39" i="13"/>
  <c r="F38" i="13"/>
  <c r="F37" i="13"/>
  <c r="F36" i="13"/>
  <c r="F35" i="13"/>
  <c r="I34" i="13"/>
  <c r="F33" i="13"/>
  <c r="F32" i="13"/>
  <c r="F31" i="13"/>
  <c r="F30" i="13"/>
  <c r="F29" i="13"/>
  <c r="J28" i="13"/>
  <c r="I28" i="13"/>
  <c r="H28" i="13"/>
  <c r="G28" i="13"/>
  <c r="J25" i="13"/>
  <c r="I25" i="13"/>
  <c r="H25" i="13"/>
  <c r="G25" i="13"/>
  <c r="J22" i="13"/>
  <c r="I22" i="13"/>
  <c r="H22" i="13"/>
  <c r="G22" i="13"/>
  <c r="F20" i="13"/>
  <c r="J18" i="13"/>
  <c r="I18" i="13"/>
  <c r="H18" i="13"/>
  <c r="G18" i="13"/>
  <c r="F18" i="13" s="1"/>
  <c r="F17" i="13"/>
  <c r="I16" i="13"/>
  <c r="C10" i="13"/>
  <c r="C17" i="1"/>
  <c r="C16" i="1"/>
  <c r="C15" i="1"/>
  <c r="C14" i="1"/>
  <c r="C12" i="1"/>
  <c r="C7" i="1"/>
  <c r="C23" i="6"/>
  <c r="C22" i="6"/>
  <c r="C18" i="6"/>
  <c r="C17" i="6"/>
  <c r="F16" i="6"/>
  <c r="D16" i="6"/>
  <c r="C15" i="6"/>
  <c r="C14" i="6"/>
  <c r="C9" i="6"/>
  <c r="F91" i="13" l="1"/>
  <c r="F57" i="13"/>
  <c r="F52" i="13"/>
  <c r="I53" i="13"/>
  <c r="C16" i="6"/>
  <c r="H16" i="13"/>
  <c r="H53" i="13" s="1"/>
  <c r="I55" i="13"/>
  <c r="I92" i="13" s="1"/>
  <c r="F124" i="13"/>
  <c r="F131" i="13"/>
  <c r="F147" i="13"/>
  <c r="J16" i="13"/>
  <c r="J53" i="13" s="1"/>
  <c r="F34" i="13"/>
  <c r="C13" i="1"/>
  <c r="G16" i="13"/>
  <c r="G53" i="13" s="1"/>
  <c r="F22" i="13"/>
  <c r="F28" i="13"/>
  <c r="F40" i="13"/>
  <c r="F50" i="13"/>
  <c r="J92" i="13"/>
  <c r="F89" i="13"/>
  <c r="F98" i="13"/>
  <c r="F100" i="13"/>
  <c r="F103" i="13"/>
  <c r="F108" i="13"/>
  <c r="I107" i="13"/>
  <c r="I105" i="13" s="1"/>
  <c r="F133" i="13"/>
  <c r="F143" i="13"/>
  <c r="F149" i="13"/>
  <c r="H10" i="7"/>
  <c r="I104" i="13"/>
  <c r="F25" i="13"/>
  <c r="G55" i="13"/>
  <c r="G107" i="13"/>
  <c r="G121" i="13"/>
  <c r="F121" i="13" s="1"/>
  <c r="F15" i="23"/>
  <c r="F14" i="23"/>
  <c r="F13" i="23"/>
  <c r="F12" i="23"/>
  <c r="F11" i="23"/>
  <c r="F10" i="23"/>
  <c r="F9" i="23"/>
  <c r="F8" i="23"/>
  <c r="F53" i="13" l="1"/>
  <c r="F16" i="13"/>
  <c r="G92" i="13"/>
  <c r="F92" i="13" s="1"/>
  <c r="F55" i="13"/>
  <c r="G105" i="13"/>
  <c r="F107" i="13"/>
  <c r="C13" i="20"/>
  <c r="C12" i="20"/>
  <c r="C8" i="20"/>
  <c r="X14" i="20"/>
  <c r="W14" i="20"/>
  <c r="U14" i="20"/>
  <c r="M14" i="20"/>
  <c r="K14" i="20"/>
  <c r="N14" i="20"/>
  <c r="F105" i="13" l="1"/>
  <c r="G104" i="13"/>
  <c r="F104" i="13" s="1"/>
  <c r="E154" i="13" l="1"/>
  <c r="B1" i="7" l="1"/>
  <c r="A1" i="7"/>
  <c r="J12" i="6" l="1"/>
  <c r="V13" i="6"/>
  <c r="V12" i="6" s="1"/>
  <c r="U13" i="6"/>
  <c r="S13" i="6"/>
  <c r="S12" i="6" s="1"/>
  <c r="R13" i="6"/>
  <c r="R12" i="6" s="1"/>
  <c r="Q13" i="6"/>
  <c r="Q12" i="6" s="1"/>
  <c r="P13" i="6"/>
  <c r="P12" i="6" s="1"/>
  <c r="N13" i="6"/>
  <c r="N12" i="6" s="1"/>
  <c r="M13" i="6"/>
  <c r="M12" i="6" s="1"/>
  <c r="L13" i="6"/>
  <c r="L12" i="6" s="1"/>
  <c r="K13" i="6"/>
  <c r="K12" i="6" s="1"/>
  <c r="O12" i="6"/>
  <c r="X17" i="6" l="1"/>
  <c r="X13" i="6" s="1"/>
  <c r="W15" i="6"/>
  <c r="W13" i="6" s="1"/>
  <c r="N24" i="6"/>
  <c r="K24" i="6"/>
  <c r="M24" i="6"/>
  <c r="W12" i="6" l="1"/>
  <c r="X12" i="6"/>
  <c r="T12" i="6"/>
  <c r="U12" i="6"/>
  <c r="X24" i="6" l="1"/>
  <c r="W24" i="6"/>
  <c r="U24" i="6"/>
</calcChain>
</file>

<file path=xl/comments1.xml><?xml version="1.0" encoding="utf-8"?>
<comments xmlns="http://schemas.openxmlformats.org/spreadsheetml/2006/main">
  <authors>
    <author>StakheevaNV</author>
  </authors>
  <commentList>
    <comment ref="B11" authorId="0" shapeId="0">
      <text>
        <r>
          <rPr>
            <b/>
            <sz val="9"/>
            <color indexed="81"/>
            <rFont val="Tahoma"/>
            <family val="2"/>
            <charset val="204"/>
          </rPr>
          <t>StakheevaNV:</t>
        </r>
        <r>
          <rPr>
            <sz val="9"/>
            <color indexed="81"/>
            <rFont val="Tahoma"/>
            <family val="2"/>
            <charset val="204"/>
          </rPr>
          <t xml:space="preserve">
</t>
        </r>
      </text>
    </comment>
  </commentList>
</comments>
</file>

<file path=xl/sharedStrings.xml><?xml version="1.0" encoding="utf-8"?>
<sst xmlns="http://schemas.openxmlformats.org/spreadsheetml/2006/main" count="1899" uniqueCount="1270">
  <si>
    <t>Показатели</t>
  </si>
  <si>
    <t>Всего</t>
  </si>
  <si>
    <t>ВН</t>
  </si>
  <si>
    <t>СН1</t>
  </si>
  <si>
    <t>СН2</t>
  </si>
  <si>
    <t>НН</t>
  </si>
  <si>
    <t>L1</t>
  </si>
  <si>
    <t>L1.1</t>
  </si>
  <si>
    <t>L1.2</t>
  </si>
  <si>
    <t>L2</t>
  </si>
  <si>
    <t>L2.1</t>
  </si>
  <si>
    <t>L3</t>
  </si>
  <si>
    <t>L4.1</t>
  </si>
  <si>
    <t>L4.2</t>
  </si>
  <si>
    <t>проверка</t>
  </si>
  <si>
    <t>март</t>
  </si>
  <si>
    <t>май</t>
  </si>
  <si>
    <t>июнь</t>
  </si>
  <si>
    <t>июль</t>
  </si>
  <si>
    <t>январь</t>
  </si>
  <si>
    <t>февраль</t>
  </si>
  <si>
    <t>апрель</t>
  </si>
  <si>
    <t>август</t>
  </si>
  <si>
    <t>сентябрь</t>
  </si>
  <si>
    <t>октябрь</t>
  </si>
  <si>
    <t>ноябрь</t>
  </si>
  <si>
    <t>декабрь</t>
  </si>
  <si>
    <t>№</t>
  </si>
  <si>
    <t>МКВтч</t>
  </si>
  <si>
    <t>Итого:</t>
  </si>
  <si>
    <t>№ п/п</t>
  </si>
  <si>
    <t>СН-2</t>
  </si>
  <si>
    <t>ед. измерения</t>
  </si>
  <si>
    <t>1</t>
  </si>
  <si>
    <t>3</t>
  </si>
  <si>
    <t>ИНН</t>
  </si>
  <si>
    <t>КПП</t>
  </si>
  <si>
    <t>2013 годовой</t>
  </si>
  <si>
    <t>2012 годовой</t>
  </si>
  <si>
    <t>ПРОВЕРКА</t>
  </si>
  <si>
    <t>Всего потерь</t>
  </si>
  <si>
    <t>Цена без НДС</t>
  </si>
  <si>
    <t>янв</t>
  </si>
  <si>
    <t>фев</t>
  </si>
  <si>
    <t>апр</t>
  </si>
  <si>
    <t>авг</t>
  </si>
  <si>
    <t>окт</t>
  </si>
  <si>
    <t>ноя</t>
  </si>
  <si>
    <t>дек</t>
  </si>
  <si>
    <t>Итого</t>
  </si>
  <si>
    <t>сент</t>
  </si>
  <si>
    <t>поступление в сеть из других уровней напряжения (трансформация)</t>
  </si>
  <si>
    <t>Собственное потребление</t>
  </si>
  <si>
    <t>МВтч</t>
  </si>
  <si>
    <t>Небаланс</t>
  </si>
  <si>
    <t>Потери в ЛЭП-110 кВ и головных трансформаторах</t>
  </si>
  <si>
    <t>Потери в ЛЭП -6 кВ и трансформаторах</t>
  </si>
  <si>
    <t>Потери в сети ТСО</t>
  </si>
  <si>
    <t>Потери электроэнергии в сети</t>
  </si>
  <si>
    <t>L2.2</t>
  </si>
  <si>
    <t>L3.1</t>
  </si>
  <si>
    <t>L3.2</t>
  </si>
  <si>
    <t>Сведения об отпуске (передаче) электроэнергии распределительными сетевыми организациями отдельным категориям потребителей</t>
  </si>
  <si>
    <t>Коды по ОКЕИ: 1000 киловатт-часов – 246, мегаватт – 215, тысяча рублей – 384</t>
  </si>
  <si>
    <t>Наименование показателя</t>
  </si>
  <si>
    <t>Код строки</t>
  </si>
  <si>
    <t>В том числе по уровню напряжения</t>
  </si>
  <si>
    <t>Поступление в сеть из других уровней напряжения (трансформация)</t>
  </si>
  <si>
    <t xml:space="preserve">НН </t>
  </si>
  <si>
    <t>Отпуск в сеть других уровней напряжения</t>
  </si>
  <si>
    <t>Хозяйственные нужды организации</t>
  </si>
  <si>
    <t>Генерация на установках организации (совмещение деятельности)</t>
  </si>
  <si>
    <t>Собственное потребление (совмещение деятельности)</t>
  </si>
  <si>
    <t>Заявленная мощность</t>
  </si>
  <si>
    <t>Максимальная мощность</t>
  </si>
  <si>
    <t>Резервируемая мощность</t>
  </si>
  <si>
    <t>по одноставочному тарифу</t>
  </si>
  <si>
    <t>мощность</t>
  </si>
  <si>
    <t>компенсация потерь</t>
  </si>
  <si>
    <t>(подпись)</t>
  </si>
  <si>
    <t>(номер контактного телефона)</t>
  </si>
  <si>
    <t>(дата составления документа)</t>
  </si>
  <si>
    <t>Наименование организации</t>
  </si>
  <si>
    <t>Адрес</t>
  </si>
  <si>
    <t>Атрибуты решения по утвержденному тарифу (наименование, дата, номер)</t>
  </si>
  <si>
    <t>Наименование регулирующего органа, принявшего решения</t>
  </si>
  <si>
    <t>Наименование регулируемого тарифа</t>
  </si>
  <si>
    <t>Ставка за содержание электрических сетей</t>
  </si>
  <si>
    <t>Ставка на оплату технологического расхода (потерь)</t>
  </si>
  <si>
    <t>Одноставочный тариф</t>
  </si>
  <si>
    <t>623388 г. Полевской ул. Вершинина,7</t>
  </si>
  <si>
    <t>Региональная энергетическая комиссия Свердловская Области</t>
  </si>
  <si>
    <t>Ед.изм.</t>
  </si>
  <si>
    <t>Период действия тарифа</t>
  </si>
  <si>
    <t>без НДС</t>
  </si>
  <si>
    <t>руб./МВт* мес</t>
  </si>
  <si>
    <t>руб./МВтч</t>
  </si>
  <si>
    <t>руб./кВтч</t>
  </si>
  <si>
    <t>I. Электроэнергия (тыс. кВт ч)</t>
  </si>
  <si>
    <t>Поступление в сеть из других организаций:</t>
  </si>
  <si>
    <t>1.1</t>
  </si>
  <si>
    <t>из сетей ПАО "ФСК ЕЭС"</t>
  </si>
  <si>
    <t>1.2</t>
  </si>
  <si>
    <t>от генерирующих компаний и блок-станций:</t>
  </si>
  <si>
    <t>1.2.0</t>
  </si>
  <si>
    <t>30</t>
  </si>
  <si>
    <t>1.2.1</t>
  </si>
  <si>
    <t>Открытое акционерное общество "Межрегиональная распределительная сетевая компания Урала", г.Екатеринбург</t>
  </si>
  <si>
    <t>6671163413</t>
  </si>
  <si>
    <t>668501001</t>
  </si>
  <si>
    <t>26479285</t>
  </si>
  <si>
    <t>Добавить организацию</t>
  </si>
  <si>
    <t>1.3</t>
  </si>
  <si>
    <t>от несетевых организаций:</t>
  </si>
  <si>
    <t>230</t>
  </si>
  <si>
    <t>1.3.0</t>
  </si>
  <si>
    <t>1.4</t>
  </si>
  <si>
    <t>от смежных сетевых организаций:</t>
  </si>
  <si>
    <t>430</t>
  </si>
  <si>
    <t>1.4.0</t>
  </si>
  <si>
    <t>2</t>
  </si>
  <si>
    <t>630</t>
  </si>
  <si>
    <t>2.1</t>
  </si>
  <si>
    <t>640</t>
  </si>
  <si>
    <t>2.2</t>
  </si>
  <si>
    <t>650</t>
  </si>
  <si>
    <t>2.3</t>
  </si>
  <si>
    <t>660</t>
  </si>
  <si>
    <t>2.4</t>
  </si>
  <si>
    <t>670</t>
  </si>
  <si>
    <t>680</t>
  </si>
  <si>
    <t>4</t>
  </si>
  <si>
    <t>Отпуск из сети:</t>
  </si>
  <si>
    <t>690</t>
  </si>
  <si>
    <t>4.1</t>
  </si>
  <si>
    <t>прямым прочим потребителям по договорам оказания услуг по передаче электрической энергии, в том числе:</t>
  </si>
  <si>
    <t>700</t>
  </si>
  <si>
    <t>4.1.1</t>
  </si>
  <si>
    <t>потребителям, опосредованно подключенным к шинам генераторов</t>
  </si>
  <si>
    <t>710</t>
  </si>
  <si>
    <t>4.2</t>
  </si>
  <si>
    <t>потребителям ГП, ЭСО, ЭСК, в том числе:</t>
  </si>
  <si>
    <t>720</t>
  </si>
  <si>
    <t>4.2.1</t>
  </si>
  <si>
    <t>прочим потребителям, в том числе:</t>
  </si>
  <si>
    <t>730</t>
  </si>
  <si>
    <t>4.2.1.1</t>
  </si>
  <si>
    <t>740</t>
  </si>
  <si>
    <t>4.3</t>
  </si>
  <si>
    <t>смежным сетевым организациям:</t>
  </si>
  <si>
    <t>750</t>
  </si>
  <si>
    <t>4.3.0</t>
  </si>
  <si>
    <t>4.3.1</t>
  </si>
  <si>
    <t>Акционерное общество "Облкоммунэнерго", г. Екатеринбург - Полевской РКЭС</t>
  </si>
  <si>
    <t>6671028735</t>
  </si>
  <si>
    <t>667945001</t>
  </si>
  <si>
    <t>27654246</t>
  </si>
  <si>
    <t>4.4</t>
  </si>
  <si>
    <t>населению и приравненным к нему категориям</t>
  </si>
  <si>
    <t>950</t>
  </si>
  <si>
    <t>5</t>
  </si>
  <si>
    <t>960</t>
  </si>
  <si>
    <t>6</t>
  </si>
  <si>
    <t>970</t>
  </si>
  <si>
    <t>7</t>
  </si>
  <si>
    <t>980</t>
  </si>
  <si>
    <t>8</t>
  </si>
  <si>
    <t>Общий объем потерь (фактические объемы), в том числе:</t>
  </si>
  <si>
    <t>990</t>
  </si>
  <si>
    <t>8.1</t>
  </si>
  <si>
    <t>относимые на собственное потребление (фактическое значение)</t>
  </si>
  <si>
    <t>1000</t>
  </si>
  <si>
    <t>9</t>
  </si>
  <si>
    <t>Нормативные потери (объемы потерь учтенные в сводном прогнозном балансе)</t>
  </si>
  <si>
    <t>1010</t>
  </si>
  <si>
    <t>10</t>
  </si>
  <si>
    <t>Объем превышения фактических объемов потерь электрической энергии над объемами потерь, учтенными в сводном прогнозном балансе за соответствующий расчетный период</t>
  </si>
  <si>
    <t>1020</t>
  </si>
  <si>
    <t>11</t>
  </si>
  <si>
    <t>1030</t>
  </si>
  <si>
    <t>II. Мощность (МВт)</t>
  </si>
  <si>
    <t>12</t>
  </si>
  <si>
    <t>1040</t>
  </si>
  <si>
    <t>12.1</t>
  </si>
  <si>
    <t>1050</t>
  </si>
  <si>
    <t>12.2</t>
  </si>
  <si>
    <t>1060</t>
  </si>
  <si>
    <t>12.2.0</t>
  </si>
  <si>
    <t>12.2.1</t>
  </si>
  <si>
    <t>12.3</t>
  </si>
  <si>
    <t>1260</t>
  </si>
  <si>
    <t>12.3.0</t>
  </si>
  <si>
    <t>12.4</t>
  </si>
  <si>
    <t>1460</t>
  </si>
  <si>
    <t>12.4.0</t>
  </si>
  <si>
    <t>13</t>
  </si>
  <si>
    <t>1660</t>
  </si>
  <si>
    <t>13.1</t>
  </si>
  <si>
    <t>1670</t>
  </si>
  <si>
    <t>13.2</t>
  </si>
  <si>
    <t>1680</t>
  </si>
  <si>
    <t>13.3</t>
  </si>
  <si>
    <t>1690</t>
  </si>
  <si>
    <t>13.4</t>
  </si>
  <si>
    <t>1700</t>
  </si>
  <si>
    <t>14</t>
  </si>
  <si>
    <t>1710</t>
  </si>
  <si>
    <t>15</t>
  </si>
  <si>
    <t>1720</t>
  </si>
  <si>
    <t>15.1</t>
  </si>
  <si>
    <t>1730</t>
  </si>
  <si>
    <t>15.1.1</t>
  </si>
  <si>
    <t>1740</t>
  </si>
  <si>
    <t>15.2</t>
  </si>
  <si>
    <t>1750</t>
  </si>
  <si>
    <t>15.2.1</t>
  </si>
  <si>
    <t>1760</t>
  </si>
  <si>
    <t>15.2.1.1</t>
  </si>
  <si>
    <t>1770</t>
  </si>
  <si>
    <t>15.3</t>
  </si>
  <si>
    <t>1780</t>
  </si>
  <si>
    <t>15.3.0</t>
  </si>
  <si>
    <t>15.3.1</t>
  </si>
  <si>
    <t>15.4</t>
  </si>
  <si>
    <t>1980</t>
  </si>
  <si>
    <t>16</t>
  </si>
  <si>
    <t>1990</t>
  </si>
  <si>
    <t>17</t>
  </si>
  <si>
    <t>2000</t>
  </si>
  <si>
    <t>18</t>
  </si>
  <si>
    <t>2010</t>
  </si>
  <si>
    <t>19</t>
  </si>
  <si>
    <t>2020</t>
  </si>
  <si>
    <t>19.1</t>
  </si>
  <si>
    <t>относимые на собственное потребление</t>
  </si>
  <si>
    <t>2030</t>
  </si>
  <si>
    <t>20</t>
  </si>
  <si>
    <t>2040</t>
  </si>
  <si>
    <t>21</t>
  </si>
  <si>
    <t>2050</t>
  </si>
  <si>
    <t>22</t>
  </si>
  <si>
    <t>2060</t>
  </si>
  <si>
    <t>III. Мощность (МВт)</t>
  </si>
  <si>
    <t>23</t>
  </si>
  <si>
    <t>2070</t>
  </si>
  <si>
    <t>24</t>
  </si>
  <si>
    <t>2080</t>
  </si>
  <si>
    <t>25</t>
  </si>
  <si>
    <t>2090</t>
  </si>
  <si>
    <t>IV. Фактический полезный отпуск конечным потребителям (тыс. кВт ч; МВт)</t>
  </si>
  <si>
    <t>26</t>
  </si>
  <si>
    <t>Полезный отпуск конечным потребителям (тыс. кВт ч):</t>
  </si>
  <si>
    <t>2100</t>
  </si>
  <si>
    <t>26.1</t>
  </si>
  <si>
    <t>2110</t>
  </si>
  <si>
    <t>26.2</t>
  </si>
  <si>
    <t>по двухставочному тарифу:</t>
  </si>
  <si>
    <t>2120</t>
  </si>
  <si>
    <t>26.2.1</t>
  </si>
  <si>
    <t>мощность (МВт), в том числе:</t>
  </si>
  <si>
    <t>2130</t>
  </si>
  <si>
    <t>26.2.1.1</t>
  </si>
  <si>
    <t>опосредованно подключенным к шинам генераторов (МВт)</t>
  </si>
  <si>
    <t>2140</t>
  </si>
  <si>
    <t>26.2.2</t>
  </si>
  <si>
    <t>компенсация потерь (тыс. кВт ч)</t>
  </si>
  <si>
    <t>2150</t>
  </si>
  <si>
    <t>27</t>
  </si>
  <si>
    <t>Полезный отпуск потребителям ГП, ЭСО (тыс. кВт ч):</t>
  </si>
  <si>
    <t>2160</t>
  </si>
  <si>
    <t>27.1</t>
  </si>
  <si>
    <t>по одноставочному тарифу:</t>
  </si>
  <si>
    <t>2170</t>
  </si>
  <si>
    <t>27.1.1</t>
  </si>
  <si>
    <t>прочим потребителям</t>
  </si>
  <si>
    <t>2180</t>
  </si>
  <si>
    <t>27.1.2</t>
  </si>
  <si>
    <t>населению и приравненным к нему категориям потребителей:</t>
  </si>
  <si>
    <t>2190</t>
  </si>
  <si>
    <t>27.1.2.1</t>
  </si>
  <si>
    <t>Населению, проживающему в городских населенных пунктах в домах, не оборудованных в установленном порядке стационарными электроплитами и (или) электроотопительными установками и приравненным к нему категориям потребителей:</t>
  </si>
  <si>
    <t>2200</t>
  </si>
  <si>
    <t>27.1.2.1.1</t>
  </si>
  <si>
    <t>в пределах социальной нормы потребления</t>
  </si>
  <si>
    <t>2210</t>
  </si>
  <si>
    <t>27.1.2.1.2</t>
  </si>
  <si>
    <t>сверх социальной нормы потребления</t>
  </si>
  <si>
    <t>2220</t>
  </si>
  <si>
    <t>27.1.2.2</t>
  </si>
  <si>
    <t>Населению, проживающему в городских населенных пунктах в домах,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t>
  </si>
  <si>
    <t>2230</t>
  </si>
  <si>
    <t>27.1.2.2.1</t>
  </si>
  <si>
    <t>2240</t>
  </si>
  <si>
    <t>27.1.2.2.2</t>
  </si>
  <si>
    <t>2250</t>
  </si>
  <si>
    <t>27.1.2.3</t>
  </si>
  <si>
    <t>Населению, проживающему в сельских населенных пунктах и приравненным к нему потребителям:</t>
  </si>
  <si>
    <t>2260</t>
  </si>
  <si>
    <t>27.1.2.3.1</t>
  </si>
  <si>
    <t>2270</t>
  </si>
  <si>
    <t>27.1.2.3.2</t>
  </si>
  <si>
    <t>2280</t>
  </si>
  <si>
    <t>27.1.2.4</t>
  </si>
  <si>
    <t>Садоводческим, огородническим или дачным некоммерческим объединениям граждан</t>
  </si>
  <si>
    <t>2290</t>
  </si>
  <si>
    <t>27.1.2.5</t>
  </si>
  <si>
    <t>Религиозным организациям</t>
  </si>
  <si>
    <t>2300</t>
  </si>
  <si>
    <t>27.1.2.6</t>
  </si>
  <si>
    <t>Юридическим лицам приобретающим электроэнергию в целях потребления на коммунально-бытовые нужды в населенных пунктах, жилых зонах при воинских частях и в целях потребления осужденными в помещениях для их содержания</t>
  </si>
  <si>
    <t>2310</t>
  </si>
  <si>
    <t>27.1.2.7</t>
  </si>
  <si>
    <t>Некоммерческим объединениям граждан (гаражно-строительные, гаражные кооперативы) и хозяйственные постройки физических лиц</t>
  </si>
  <si>
    <t>2320</t>
  </si>
  <si>
    <t>27.2</t>
  </si>
  <si>
    <t>по двухставочному тарифу (прочие потребители):</t>
  </si>
  <si>
    <t>2330</t>
  </si>
  <si>
    <t>27.2.1</t>
  </si>
  <si>
    <t>2340</t>
  </si>
  <si>
    <t>27.2.1.1</t>
  </si>
  <si>
    <t xml:space="preserve"> опосредованно подключенным к шинам генераторов (МВт)</t>
  </si>
  <si>
    <t>2350</t>
  </si>
  <si>
    <t>27.2.2</t>
  </si>
  <si>
    <t>2360</t>
  </si>
  <si>
    <t>28</t>
  </si>
  <si>
    <t>Оплачиваемый сетевыми организациями объем оказанных услуг по индивидуальному тарифу:</t>
  </si>
  <si>
    <t>2370</t>
  </si>
  <si>
    <t>28.1</t>
  </si>
  <si>
    <t>2380</t>
  </si>
  <si>
    <t>28.2</t>
  </si>
  <si>
    <t>2390</t>
  </si>
  <si>
    <t>28.2.1</t>
  </si>
  <si>
    <t>мощность (МВт)</t>
  </si>
  <si>
    <t>2400</t>
  </si>
  <si>
    <t>28.2.2</t>
  </si>
  <si>
    <t>2410</t>
  </si>
  <si>
    <t>V. Стоимость услуг (тыс. руб.)</t>
  </si>
  <si>
    <t>29</t>
  </si>
  <si>
    <t>Стоимость услуг, оплачиваемая потребителями (конечными потребителями по прямым договорам и ТСО):</t>
  </si>
  <si>
    <t>2420</t>
  </si>
  <si>
    <t>29.1</t>
  </si>
  <si>
    <t>2430</t>
  </si>
  <si>
    <t>29.2</t>
  </si>
  <si>
    <t>2440</t>
  </si>
  <si>
    <t>29.2.1</t>
  </si>
  <si>
    <t>мощность, в том числе:</t>
  </si>
  <si>
    <t>2450</t>
  </si>
  <si>
    <t>29.2.1.1</t>
  </si>
  <si>
    <t>опосредованно потребителям с шин генераторов</t>
  </si>
  <si>
    <t>2460</t>
  </si>
  <si>
    <t>29.2.2</t>
  </si>
  <si>
    <t>2470</t>
  </si>
  <si>
    <t>Стоимость услуг, оплачиваемая ГП, ЭСО:</t>
  </si>
  <si>
    <t>2480</t>
  </si>
  <si>
    <t>30.1</t>
  </si>
  <si>
    <t>2490</t>
  </si>
  <si>
    <t>30.1.1</t>
  </si>
  <si>
    <t>2500</t>
  </si>
  <si>
    <t>30.1.2</t>
  </si>
  <si>
    <t>2510</t>
  </si>
  <si>
    <t>30.1.2.1</t>
  </si>
  <si>
    <t>2520</t>
  </si>
  <si>
    <t>30.1.2.2</t>
  </si>
  <si>
    <t xml:space="preserve">сверх социальной нормы потребления </t>
  </si>
  <si>
    <t>2530</t>
  </si>
  <si>
    <t>30.2</t>
  </si>
  <si>
    <t>2540</t>
  </si>
  <si>
    <t>30.2.1</t>
  </si>
  <si>
    <t>2550</t>
  </si>
  <si>
    <t>30.2.1.1</t>
  </si>
  <si>
    <t>2560</t>
  </si>
  <si>
    <t>30.2.2</t>
  </si>
  <si>
    <t>2570</t>
  </si>
  <si>
    <t>31</t>
  </si>
  <si>
    <t>Стоимость услуг, оплачиваемых сетевыми организациями по индивидуальному тарифу:</t>
  </si>
  <si>
    <t>2580</t>
  </si>
  <si>
    <t>31.1</t>
  </si>
  <si>
    <t>2590</t>
  </si>
  <si>
    <t>31.2</t>
  </si>
  <si>
    <t>2600</t>
  </si>
  <si>
    <t>31.2.1</t>
  </si>
  <si>
    <t>2610</t>
  </si>
  <si>
    <t>920</t>
  </si>
  <si>
    <t>31.2.2</t>
  </si>
  <si>
    <t>2620</t>
  </si>
  <si>
    <t>910</t>
  </si>
  <si>
    <t>(лицо, уполномоченное предоставлять</t>
  </si>
  <si>
    <t>статистическую информацию от имени</t>
  </si>
  <si>
    <t>юридического лица)</t>
  </si>
  <si>
    <t>Поступление мощности от других сетевых организаций всего, в том числе</t>
  </si>
  <si>
    <t>Баланс эл. мощности по диапазонам напряжения</t>
  </si>
  <si>
    <t>МВт</t>
  </si>
  <si>
    <t>тыс кВт*ч</t>
  </si>
  <si>
    <t>Объём переданной электроэнергии по договору об оказании услуг по передаче электроэнергии потребителям</t>
  </si>
  <si>
    <t xml:space="preserve"> от  АО "ЭК  Восток"</t>
  </si>
  <si>
    <t>тыс Квт*ч</t>
  </si>
  <si>
    <t>в том числе   потребителям электрической энергии</t>
  </si>
  <si>
    <t>Отпуск мощности  в сеть всего, в том числе:</t>
  </si>
  <si>
    <t>Объём переданной мощности по договору об оказании услуг по передаче электроэнергии потребителям</t>
  </si>
  <si>
    <t xml:space="preserve">в том числе   конечным потребителям </t>
  </si>
  <si>
    <t>Мониторинг резервируемой максимальной мощности</t>
  </si>
  <si>
    <t xml:space="preserve"> в отношении потребителей эл.энергии ( максимальная Р не менее 670 квт)</t>
  </si>
  <si>
    <t>за</t>
  </si>
  <si>
    <t>Наименование потребителя</t>
  </si>
  <si>
    <t>Макс.мощность(кВт)*</t>
  </si>
  <si>
    <t>Фактическая мощность**</t>
  </si>
  <si>
    <t>1 квартал</t>
  </si>
  <si>
    <t>2 квартал</t>
  </si>
  <si>
    <t xml:space="preserve">июль </t>
  </si>
  <si>
    <t>3 квартал</t>
  </si>
  <si>
    <t>4 квартал</t>
  </si>
  <si>
    <t>ГОД</t>
  </si>
  <si>
    <t>ОАО"Облкоммунэнерго"</t>
  </si>
  <si>
    <t>ОАО"КриоГаз"</t>
  </si>
  <si>
    <t>ЗАО Комп.Пиастрелла</t>
  </si>
  <si>
    <r>
      <t>ЗАО "ТМК КПВ"</t>
    </r>
    <r>
      <rPr>
        <sz val="8"/>
        <rFont val="Arial"/>
        <family val="2"/>
        <charset val="204"/>
      </rPr>
      <t xml:space="preserve"> </t>
    </r>
  </si>
  <si>
    <t>ВСЕГО</t>
  </si>
  <si>
    <t>максимальная</t>
  </si>
  <si>
    <t>+</t>
  </si>
  <si>
    <t xml:space="preserve">СН2 </t>
  </si>
  <si>
    <t>=</t>
  </si>
  <si>
    <t>Примечание</t>
  </si>
  <si>
    <t>* максимальная мощность согласно Акта  разграничения балансовой принадлежности и эксплуатационной ответственности</t>
  </si>
  <si>
    <t xml:space="preserve">Информация о размерах платы за технологическое присоединение к электрическим сетям на текущий период регулирования, с указанием источника официального опубликования решения регулирующего органа об установлении тарифа </t>
  </si>
  <si>
    <t>Стандартизированные тарифные ставки за технологическое присоединение к электрическим сетям сетевых организаций на территории Свердловской области</t>
  </si>
  <si>
    <t xml:space="preserve">С1 - стандартизированная тарифная ставка, руб. за одно присоединение </t>
  </si>
  <si>
    <t>третья категория</t>
  </si>
  <si>
    <t>Стандартизированные тарифные ставки</t>
  </si>
  <si>
    <t>Категория надежности электроснаб-жения</t>
  </si>
  <si>
    <t>Постоянная схема</t>
  </si>
  <si>
    <t>Временная схема</t>
  </si>
  <si>
    <t>С1.1. - подготовка и выдача сетевой организацией технических условий заявителю (ТУ), руб. за одно присоединение</t>
  </si>
  <si>
    <t xml:space="preserve">С1.2.- проверка сетевой организацией выполнения заявителем ТУ, руб. за одно присоединение </t>
  </si>
  <si>
    <t>Ставки за еденицу максимальной мощности для определения платы за технологическое присоединение к электрическим сетям сетевых организаций на территории Свердловской области на уровне напряжения ниже 35 кВ и мощности менее 8 900 кВт</t>
  </si>
  <si>
    <t>Ставки за еденицу максимальной мощности</t>
  </si>
  <si>
    <t>Постоянная и временная схемы</t>
  </si>
  <si>
    <t>на территории городских населенных пунктов</t>
  </si>
  <si>
    <t>на территориях, не относящихся к городским населенным пунктам</t>
  </si>
  <si>
    <t>С1.1.maxN - ставка за еденицу максимальной мощности на осуществление мероприятий, связанных с подготовкой и выдачей сетевой организацией ТУ заявителю, руб. /кВт</t>
  </si>
  <si>
    <t>С1maxN - ставка за еденицу максимальной мощности, руб. /кВт</t>
  </si>
  <si>
    <t>С1.2.maxN- ставка за еденицу максимальной мощности на осуществление мероприятий, связанных с проверкой сетевой организацией выполнения заявителем ТУ,  руб. /кВт</t>
  </si>
  <si>
    <t>Наимено-вание схемы электроснаб-жения</t>
  </si>
  <si>
    <t>Источник официального опубликования решения РЭК Свердловской области</t>
  </si>
  <si>
    <t>В соответствии со Стандартом раскрытия информации субъектами оптового и розничных рынков электрической энергии, утвержденнм постановлением Правительства РФ от 21 января 2004 года № 24 (и изменениями и дополнениями)</t>
  </si>
  <si>
    <t>абзац 2</t>
  </si>
  <si>
    <t>Об уровне нормативных потерь электроэнергии на текущий период с указанием источника опубликования решения об установлении уровня нормативных потерь:</t>
  </si>
  <si>
    <t>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 используемых для ценообразования</t>
  </si>
  <si>
    <t>О перечне мероприятий по снижению размеров потерь в сетях, а также о сроках их исполнения и источниках финансирования:</t>
  </si>
  <si>
    <t>О закупке сетевыми организациями электрической энергии для компенсации потерь в сетях и её стоимости</t>
  </si>
  <si>
    <t>О размере фактических потерь, оплачиваемых покупателями при осуществлении расчетов за электрическую энергию по уровням напряжения</t>
  </si>
  <si>
    <t>О перечне зон деятельности сетевой организации с детализацией по населенным пунктам и районам городов, определяемым в соответствии с границами балансовой принадлежности электросетевого хозяйства, находящегося в собственности сетевой организации или на ином законном основании</t>
  </si>
  <si>
    <t>месяц</t>
  </si>
  <si>
    <t>Подстанция, наименование фидера</t>
  </si>
  <si>
    <t>организация</t>
  </si>
  <si>
    <t>время простоя по вине сетевой организации, час</t>
  </si>
  <si>
    <t>объем недопос-тавленной энергии, кВт.ч.</t>
  </si>
  <si>
    <t>Причина аварии</t>
  </si>
  <si>
    <t>мероприятия по устранению аварии</t>
  </si>
  <si>
    <t xml:space="preserve"> -</t>
  </si>
  <si>
    <t xml:space="preserve"> - </t>
  </si>
  <si>
    <t>АО "Облкоммунэнерго"</t>
  </si>
  <si>
    <t>Мероприятия по устранению нарушений выполнены потребителем.</t>
  </si>
  <si>
    <t>наличие  объема  свободной  для  технологического  присоединения  потребителей  мощности по центрам питания</t>
  </si>
  <si>
    <t>Центр питания</t>
  </si>
  <si>
    <t>Присоединенная мощность, МВА</t>
  </si>
  <si>
    <t>Максимальная мощность, МВт</t>
  </si>
  <si>
    <t xml:space="preserve">Фактическая максимальная       нагрузка, кВт </t>
  </si>
  <si>
    <t>Резерв мощности завода, кВт</t>
  </si>
  <si>
    <t>Свободная мощность для технологического присоединения, кВт (с учетом поданных заявок)</t>
  </si>
  <si>
    <t>ПС 220 кВ СТЗ 220/35/10 кВ</t>
  </si>
  <si>
    <t>ГПП-1 «Агат» 110/6 кВ</t>
  </si>
  <si>
    <t>2х40</t>
  </si>
  <si>
    <t>ГПП-2 «Северская» 110/6 кВ</t>
  </si>
  <si>
    <t>ГПП-4 «Комплекс» 110/10 кВ</t>
  </si>
  <si>
    <t>ПС № 3  6 кВ</t>
  </si>
  <si>
    <t>-</t>
  </si>
  <si>
    <t>ПС ЦРП  6 кВ</t>
  </si>
  <si>
    <t>ПС Литейная  6 кВ</t>
  </si>
  <si>
    <t>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напряжением 35 кВ и выше</t>
  </si>
  <si>
    <t xml:space="preserve">     наименование</t>
  </si>
  <si>
    <t>вид ремонта</t>
  </si>
  <si>
    <t xml:space="preserve">   оборудования и</t>
  </si>
  <si>
    <t>ед.изм.</t>
  </si>
  <si>
    <t xml:space="preserve">        </t>
  </si>
  <si>
    <t xml:space="preserve">          сетей</t>
  </si>
  <si>
    <t>ИТОГО</t>
  </si>
  <si>
    <t>выключатель 110 кВ</t>
  </si>
  <si>
    <t>текущий</t>
  </si>
  <si>
    <t>шт</t>
  </si>
  <si>
    <t>выключатель 220 кВ</t>
  </si>
  <si>
    <t>выключатель масляный  6 кВ</t>
  </si>
  <si>
    <t>ВН-6 кВ</t>
  </si>
  <si>
    <t>РВ, РВз - 6 кВ</t>
  </si>
  <si>
    <t>трансформатор силовой 110 кВ</t>
  </si>
  <si>
    <t>трансформатор силовой 220 кВ</t>
  </si>
  <si>
    <t>трансформатор 6-10 кВ / 35 кВ</t>
  </si>
  <si>
    <t>разъединитель КЗ-110 кВ</t>
  </si>
  <si>
    <t>разъединитель 220 кВ</t>
  </si>
  <si>
    <t>реактор 6 кВ / 35 кВ</t>
  </si>
  <si>
    <t>рубильник 0,4 кВ</t>
  </si>
  <si>
    <t>автоматический выключатель 0,4 кВ</t>
  </si>
  <si>
    <t>Информация о вводе в ремонт и выводе из ремонта электросетевых объектов с указанием сроков (сводная информация)</t>
  </si>
  <si>
    <t>Планируемых ограничений мощности потребителей в связи с ремонтными работами не предусмотрено</t>
  </si>
  <si>
    <t>аннулированные заявки на технологические присоединения</t>
  </si>
  <si>
    <t>(без НДС)</t>
  </si>
  <si>
    <t>количество поданных заявок</t>
  </si>
  <si>
    <t>Объем мощности, необходимый для их удовлетворения, кВт</t>
  </si>
  <si>
    <t>наименование Заявителя</t>
  </si>
  <si>
    <t>Заключенные договоры об осуществлении технологического присоединения к электрическим сетям</t>
  </si>
  <si>
    <t>Объем присоединяемой мощности, кВт</t>
  </si>
  <si>
    <t>плата по договору, руб</t>
  </si>
  <si>
    <t>сроки выполнения договора</t>
  </si>
  <si>
    <t>Выполненные присоединения и присоединенная мощность</t>
  </si>
  <si>
    <t>напряжение, кВ</t>
  </si>
  <si>
    <t>Процедура приобретения электроэнергии</t>
  </si>
  <si>
    <t>По условиям договора:</t>
  </si>
  <si>
    <t xml:space="preserve">Ориентировочные заявки на электропотребление и мощность, необходимые на  следующий     год (с месячной разбивкой)  предоставляются не позднее 15 марта текущего года.  </t>
  </si>
  <si>
    <t xml:space="preserve"> </t>
  </si>
  <si>
    <t>При временном нарушении работы приборов коммерческого учета объем потребленной энергии (мощности) с момента последнего снятия показаний приборов коммерческого учета и до восстановления их работы определяется по договорной величине, с последующим перерасчетом по среднесуточному расходу предыдущего и последующего расчетных периодов.</t>
  </si>
  <si>
    <t>- до 09:00 мск в понедельник на среду;</t>
  </si>
  <si>
    <t>- до 09:00 мск во вторник на четверг;</t>
  </si>
  <si>
    <t xml:space="preserve">- до 09:00 мск в среду на пятницу; </t>
  </si>
  <si>
    <t>- до 09:00 мск в четверг на субботу;</t>
  </si>
  <si>
    <t>- до 09:00 мск в пятницу на воскресенье, понедельник и вторник.</t>
  </si>
  <si>
    <t>Первый платеж осуществляется в срок не позднее 5-го числа месяца, в котором производится поставка – в размере 30 % от договорного объема;</t>
  </si>
  <si>
    <t>Второй платеж осуществляется в срок не позднее 15-го числа месяца, в котором производится поставка – в размере 20 % от договорного объема;</t>
  </si>
  <si>
    <t>Третий платеж осуществляется в срок не позднее 20-го числа месяца, в котором производится поставка – в размере 20 % от договорного объема;</t>
  </si>
  <si>
    <t>Четвертый платеж осуществляется в срок не позднее 25-го числа месяца, в котором производится поставка – в размере 20 % от договорного объема.</t>
  </si>
  <si>
    <t>Окончательный расчет (на конец расчетного периода) – с 1 по 5 число месяца, следующего за отчетным  (с учетом сумм, указанных выше, фактической поставки и потребления мощности, изменений тарифов).</t>
  </si>
  <si>
    <t>3.      Объем потребления энергии (мощности) за расчетный период равный одному календарному месяцу определяется по показаниям расчетных счетчиков энергии (мощности), перечисленных в «Перечне точек поставки и средств измерений». При установке расчетных средств коммерческого учета энергии (мощности) не на границе раздела электрических сетей по балансовой принадлежности, объем учтенной счетчиками энергии (мощности) увеличивается (уменьшается) на величину потерь до границы балансовой принадлежности. Величины потерь определяются расчетным путем.</t>
  </si>
  <si>
    <t>7.      На основании «Акта приема-передачи электрической энергии» АО «ЭК «Восток» выставляет счет-фактуру на отпущенную энергию (мощность).</t>
  </si>
  <si>
    <t>17.  Разногласия между Сторонами по Акту сверки расчетов разрешаются путем переговоров.</t>
  </si>
  <si>
    <t>Процедура оказания услуг по передаче электроэнергии (мощности)</t>
  </si>
  <si>
    <t xml:space="preserve">Ориентировочное количество электрической энергии и мощности, необходимые на следующий     год (с месячной разбивкой) предоставляются не позднее 01 апреля текущего года.   </t>
  </si>
  <si>
    <t>Подписанные ОАО «МРСК Урала» Акт и направленная ПАО «СТЗ» счет-фактура являются основанием для оплаты ОАО «МРСК Урала» и окончательного расчета за электрическую энергию (мощность) за расчетный период.</t>
  </si>
  <si>
    <t>8.      Стоимость по передаче электрической энергии (мощности) определяется путем умножения объема переданной электрической энергии на соответствующем уровне напряжения и группе потребителя на установленный для ПАО «СТЗ» РЭК Свердловской области тариф на услуги по передаче электрической энергии (мощности) для соответствующего уровня напряжения и группы потребителя (при наличии соответствующей дифференциации тарифов)</t>
  </si>
  <si>
    <t>9.      Изменение Региональной энергетической комиссией Свердловской области тарифов в период действия Договора не требует внесения изменений в Договор, а измененный тариф вводится в действие со дня его установления.</t>
  </si>
  <si>
    <t>12.         Ежеквартально, либо в иные сроки, необходимые сторонами, производить взаимную сверку финансовых расчетов за услуги, оказанные по  Договору, путем составления двухстороннего Акта сверки расчетов (Приложение №6 к  Договору)</t>
  </si>
  <si>
    <t>13.  Разногласия между Сторонами по Акту сверки расчетов разрешаются путем переговоров.</t>
  </si>
  <si>
    <t>Процедура технологического присоединения</t>
  </si>
  <si>
    <t>для лиц, имеющих намерение осуществить технологическое присоединение, реконструкцию энергопринимающих устройств, увеличение объема максимальной мощности, изменить категорию надежности электроснабжения, точки присоединения, виды производственной деятельности, не влекущие пересмотр величины максимальной мощности, но изменяющие схему внешнего электроснабжения энергопринимающих устройств заявителя:</t>
  </si>
  <si>
    <t>1. Подача заявки</t>
  </si>
  <si>
    <t xml:space="preserve">      </t>
  </si>
  <si>
    <t>Образец заявки – Приложение 1.</t>
  </si>
  <si>
    <t>2. Заключение договора.</t>
  </si>
  <si>
    <t>В случае сложного характера присоединения (более 670 кВт) срок увеличивается на срок согласования технических условий с системным оператором.</t>
  </si>
  <si>
    <t>В течение 30 дней от даты получения проекта договора Заявитель подписывает договор и направляет 1 экз. Сетевой организации.</t>
  </si>
  <si>
    <t>В случае несогласия Заявитель в течение 30 дней направляет мотивированный отказ от подписания проекта договора и предложения об изменении проекта договора.</t>
  </si>
  <si>
    <t>В случае отказа от подписания Заявителем  проекта договора, но не ранее чем через 60 дней со дня получения заявителем проекта договора, поданная заявка аннулируется.</t>
  </si>
  <si>
    <t>3. Выполнение сторонами договора мероприятий, предусмотренных договором.</t>
  </si>
  <si>
    <t>4. Получение разрешение органов Госнадзора на допуск в эксплуатацию объектов Заявителя.</t>
  </si>
  <si>
    <t>по оказанию услуг по передаче электрической энергии и технологического присоединения энергопринимающих устройств.</t>
  </si>
  <si>
    <t>В течение 15 дней со дня получения Заявки, а при присоединении по индивидуальному проекту – со дня утверждения размера платы за технологическое присоединение Сетевая организация направляет Заявителю проект договора в 2 экз.</t>
  </si>
  <si>
    <t>6. Составление акта о технологическом присоединении,  акта согласования технологической и аварийной брони</t>
  </si>
  <si>
    <t>к Правилам технологического</t>
  </si>
  <si>
    <t>присоединения энергопринимающих</t>
  </si>
  <si>
    <t>устройств потребителей</t>
  </si>
  <si>
    <t>электрической энергии, объектов</t>
  </si>
  <si>
    <t>по производству электрической</t>
  </si>
  <si>
    <t>энергии, а также объектов</t>
  </si>
  <si>
    <t>электросетевого хозяйства,</t>
  </si>
  <si>
    <t>принадлежащих сетевым организациям</t>
  </si>
  <si>
    <t>и иным лицам, к электрическим сетям</t>
  </si>
  <si>
    <t>Заявка*(1)</t>
  </si>
  <si>
    <t>юридического лица (индивидуального предпринимателя), физического лица на присоединение энергопринимающих устройств</t>
  </si>
  <si>
    <t xml:space="preserve">     1. _________________________________________________________________</t>
  </si>
  <si>
    <t xml:space="preserve">                (полное наименование заявителя - юридического лица;</t>
  </si>
  <si>
    <t>________________________________________________________________________.</t>
  </si>
  <si>
    <t xml:space="preserve">     фамилия, имя, отчество заявителя - индивидуального предпринимателя)</t>
  </si>
  <si>
    <t xml:space="preserve">     2. Номер записи  в  Едином государственном реестре юридических   лиц</t>
  </si>
  <si>
    <t>(номер    записи в  Едином   государственном    реестре    индивидуальных</t>
  </si>
  <si>
    <t>предпринимателей) и дата ее внесения в реестр*(2) _______________________</t>
  </si>
  <si>
    <t>_________________________________________________________________________</t>
  </si>
  <si>
    <t xml:space="preserve">     Паспортные данные*(3):   серия _________ номер _____________________</t>
  </si>
  <si>
    <t>выдан (кем, когда) _____________________________________________________.</t>
  </si>
  <si>
    <t xml:space="preserve">     3. Место нахождения заявителя, в том числе фактический адрес _______</t>
  </si>
  <si>
    <t xml:space="preserve">                            (индекс, адрес)</t>
  </si>
  <si>
    <t xml:space="preserve">     4. В связи с _______________________________________________________</t>
  </si>
  <si>
    <t xml:space="preserve">     (увеличение объема максимальной мощности, новое строительство,</t>
  </si>
  <si>
    <t xml:space="preserve"> изменение категории надежности электроснабжения и др. - указать нужное)</t>
  </si>
  <si>
    <t>просит осуществить технологическое присоединение ________________________</t>
  </si>
  <si>
    <t>________________________________________________________________________,</t>
  </si>
  <si>
    <t xml:space="preserve">           (наименование энергопринимающих устройств для присоединения)</t>
  </si>
  <si>
    <t>расположенных __________________________________________________________.</t>
  </si>
  <si>
    <t xml:space="preserve">                     (место нахождения энергопринимающих устройств)</t>
  </si>
  <si>
    <t xml:space="preserve">     5. Количество точек присоединения с указанием технических параметров</t>
  </si>
  <si>
    <t>элементов энергопринимающих устройств ___________________________________</t>
  </si>
  <si>
    <t xml:space="preserve">               (описание существующей сети для присоединения,</t>
  </si>
  <si>
    <t xml:space="preserve">   максимальной мощности (дополнительно или вновь) или (и) планируемых</t>
  </si>
  <si>
    <t xml:space="preserve">                       точек присоединения)</t>
  </si>
  <si>
    <t xml:space="preserve">     6. Максимальная     мощность*(4)     энергопринимающих     устройств</t>
  </si>
  <si>
    <t>(присоединяемых и ранее присоединенных) составляет ______________ кВт при</t>
  </si>
  <si>
    <t>напряжении*(5) _____ кВ (с распределением по точкам присоединения:  точка</t>
  </si>
  <si>
    <t>присоединения ________________ - _______________ кВт, точка присоединения</t>
  </si>
  <si>
    <t>___________ - _____________ кВт), в том числе:</t>
  </si>
  <si>
    <t xml:space="preserve">     а) максимальная мощность присоединяемых энергопринимающих  устройств</t>
  </si>
  <si>
    <t>составляет _______кВт при напряжении _____ кВ со следующим распределением</t>
  </si>
  <si>
    <t>по точкам присоединения:</t>
  </si>
  <si>
    <t xml:space="preserve">     точка присоединения ___________ - _____________ кВт;</t>
  </si>
  <si>
    <t xml:space="preserve">     б) максимальная  мощность   ранее присоединенных   энергопринимающих</t>
  </si>
  <si>
    <t>устройств составляет _______ кВт при напряжении _________ кВ со следующим</t>
  </si>
  <si>
    <t>распределением по точкам присоединения:</t>
  </si>
  <si>
    <t xml:space="preserve">     точка присоединения ___________ - _____________ кВт.</t>
  </si>
  <si>
    <t xml:space="preserve">     7. Количество и мощность   присоединяемых   к сети   трансформаторов</t>
  </si>
  <si>
    <t>________ кВА.</t>
  </si>
  <si>
    <t xml:space="preserve">     8. Количество и мощность генераторов ______________________________.</t>
  </si>
  <si>
    <t xml:space="preserve">     9. Заявляемая категория надежности энергопринимающих устройств*(6):</t>
  </si>
  <si>
    <t xml:space="preserve">     I категория ___________кВт;</t>
  </si>
  <si>
    <t xml:space="preserve">     II категория __________ кВт;</t>
  </si>
  <si>
    <t xml:space="preserve">     III категория ____________ кВт.</t>
  </si>
  <si>
    <t xml:space="preserve">     10. Заявляемый характер    нагрузки   (для генераторов -   возможная</t>
  </si>
  <si>
    <t>скорость набора или снижения нагрузки)   и наличие нагрузок,   искажающих</t>
  </si>
  <si>
    <t>форму кривой электрического тока и вызывающих несимметрию    напряжения в</t>
  </si>
  <si>
    <t>точках присоединения*(7) ________________________________________________</t>
  </si>
  <si>
    <t xml:space="preserve">     11. Величина и обоснование величины технологического минимума   (для</t>
  </si>
  <si>
    <t>генераторов) ____________________________________________________________</t>
  </si>
  <si>
    <t xml:space="preserve">     12. Необходимость     наличия    технологической и (или)   аварийной</t>
  </si>
  <si>
    <t>брони*(8) _______________________________________________________________</t>
  </si>
  <si>
    <t xml:space="preserve">     Величина и обоснование технологической и аварийной брони ___________</t>
  </si>
  <si>
    <t xml:space="preserve">     13. Сроки проектирования     и  поэтапного введения в   эксплуатацию</t>
  </si>
  <si>
    <t>объекта (в том числе по этапам и       очередям),   планируемое поэтапное</t>
  </si>
  <si>
    <t>распределение максимальной мощности:</t>
  </si>
  <si>
    <t>Этап (очередь) строительства</t>
  </si>
  <si>
    <t>(месяц, год)</t>
  </si>
  <si>
    <t>Максимальная мощность энергопринимающих устройств (кВт)</t>
  </si>
  <si>
    <t xml:space="preserve">     14. Гарантирующий поставщик (энергосбытовая организация), с  которым</t>
  </si>
  <si>
    <t>планируется заключение    договора    энергоснабжения      (купли-продажи</t>
  </si>
  <si>
    <t>электрической энергии (мощности) _______________________________________.</t>
  </si>
  <si>
    <t xml:space="preserve">     Заявители, максимальная мощность энергопринимающих устройств которых</t>
  </si>
  <si>
    <r>
      <t xml:space="preserve">составляет свыше 150 кВт и менее 670 кВт, </t>
    </r>
    <r>
      <rPr>
        <sz val="10"/>
        <color rgb="FF0000FF"/>
        <rFont val="Courier New"/>
        <family val="3"/>
        <charset val="204"/>
      </rPr>
      <t>пункты 7</t>
    </r>
    <r>
      <rPr>
        <sz val="10"/>
        <color rgb="FF000000"/>
        <rFont val="Courier New"/>
        <family val="3"/>
        <charset val="204"/>
      </rPr>
      <t xml:space="preserve">, </t>
    </r>
    <r>
      <rPr>
        <sz val="10"/>
        <color rgb="FF0000FF"/>
        <rFont val="Courier New"/>
        <family val="3"/>
        <charset val="204"/>
      </rPr>
      <t>8</t>
    </r>
    <r>
      <rPr>
        <sz val="10"/>
        <color rgb="FF000000"/>
        <rFont val="Courier New"/>
        <family val="3"/>
        <charset val="204"/>
      </rPr>
      <t xml:space="preserve">, </t>
    </r>
    <r>
      <rPr>
        <sz val="10"/>
        <color rgb="FF0000FF"/>
        <rFont val="Courier New"/>
        <family val="3"/>
        <charset val="204"/>
      </rPr>
      <t>11</t>
    </r>
    <r>
      <rPr>
        <sz val="10"/>
        <color rgb="FF000000"/>
        <rFont val="Courier New"/>
        <family val="3"/>
        <charset val="204"/>
      </rPr>
      <t xml:space="preserve"> и </t>
    </r>
    <r>
      <rPr>
        <sz val="10"/>
        <color rgb="FF0000FF"/>
        <rFont val="Courier New"/>
        <family val="3"/>
        <charset val="204"/>
      </rPr>
      <t>12</t>
    </r>
    <r>
      <rPr>
        <sz val="10"/>
        <color rgb="FF000000"/>
        <rFont val="Courier New"/>
        <family val="3"/>
        <charset val="204"/>
      </rPr>
      <t xml:space="preserve">  настоящей</t>
    </r>
  </si>
  <si>
    <t>заявки не заполняют.</t>
  </si>
  <si>
    <t xml:space="preserve">     Приложения:</t>
  </si>
  <si>
    <t xml:space="preserve">     (указать перечень прилагаемых документов)</t>
  </si>
  <si>
    <t xml:space="preserve">     1. _________________________________________________________________</t>
  </si>
  <si>
    <t xml:space="preserve">     2. _________________________________________________________________</t>
  </si>
  <si>
    <t xml:space="preserve">     3. _________________________________________________________________</t>
  </si>
  <si>
    <t xml:space="preserve">     4. _________________________________________________________________</t>
  </si>
  <si>
    <t xml:space="preserve"> Руководитель организации (заявитель)</t>
  </si>
  <si>
    <t xml:space="preserve"> _______________________________________</t>
  </si>
  <si>
    <t xml:space="preserve">        (фамилия, имя, отчество)</t>
  </si>
  <si>
    <t xml:space="preserve">          (контактный телефон)</t>
  </si>
  <si>
    <t xml:space="preserve"> _________________ _________________</t>
  </si>
  <si>
    <t xml:space="preserve">   (должность)        (подпись)</t>
  </si>
  <si>
    <t xml:space="preserve"> "___"____________ 20___г.</t>
  </si>
  <si>
    <t>М.П.</t>
  </si>
  <si>
    <t>______________________________</t>
  </si>
  <si>
    <t>*(1) За исключением лиц, указанных в пунктах 12.1 - 14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t>
  </si>
  <si>
    <t>*(2) Для юридических лиц и индивидуальных предпринимателей.</t>
  </si>
  <si>
    <t>*(3) Для физических лиц.</t>
  </si>
  <si>
    <t>*(4) Максимальная мощность указывается равной максимальной мощности присоединяемых энергопринимающих устройств в случае отсутствия максимальной мощности ранее присоединенных энергопринимающих устройств (то есть в пункте 6 и подпункте "а" пункта 6 настоящего приложения величина мощности указывается одинаковая).</t>
  </si>
  <si>
    <t>*(5) Классы напряжения (0,4; 6; 10) кВ.</t>
  </si>
  <si>
    <t>*(6) Не указывается при присоединении генерирующих объектов.</t>
  </si>
  <si>
    <t>*(7) Заявители, максимальная мощность энергопринимающих устройств по одному источнику электроснабжения которых составляет свыше 150 кВт и менее 670 кВт, указывают только характер нагрузки (для производственной деятельности).</t>
  </si>
  <si>
    <t>*(8) Для энергопринимающих устройств потребителей электрической энергии.</t>
  </si>
  <si>
    <t>Типовой договор</t>
  </si>
  <si>
    <t>об осуществлении технологического присоединения к электрическим сетям</t>
  </si>
  <si>
    <t>___________________________                        "__" _________ 20__ г.</t>
  </si>
  <si>
    <t>(место заключения договора)                    (дата заключения договора)</t>
  </si>
  <si>
    <t xml:space="preserve">                 (наименование сетевой организации)</t>
  </si>
  <si>
    <t>именуемая в дальнейшем сетевой организацией, в лице _____________________</t>
  </si>
  <si>
    <t xml:space="preserve">                 (должность, фамилия, имя, отчество)</t>
  </si>
  <si>
    <t>действующего на основании _______________________________________________</t>
  </si>
  <si>
    <t xml:space="preserve">                                (наименование и реквизиты документа)</t>
  </si>
  <si>
    <t>с одной стороны, и ______________________________________________________</t>
  </si>
  <si>
    <t xml:space="preserve">                    (полное наименование юридического лица, номер записи</t>
  </si>
  <si>
    <t xml:space="preserve">                              в Едином государственном</t>
  </si>
  <si>
    <t xml:space="preserve">   реестре юридических лиц с указанием фамилии, имени, отчества лица,</t>
  </si>
  <si>
    <t xml:space="preserve">          действующего от имени этого юридического лица,</t>
  </si>
  <si>
    <t>наименования и реквизитов документа, на основании которого он действует,</t>
  </si>
  <si>
    <t xml:space="preserve">                           либо фамилия, имя, отчество</t>
  </si>
  <si>
    <t>индивидуального предпринимателя, номер записи в Едином государственном</t>
  </si>
  <si>
    <t xml:space="preserve">  реестре индивидуальных предпринимателей и дата ее внесения в реестр)</t>
  </si>
  <si>
    <t>именуемый в дальнейшем заявителем,   с другой стороны, вместе   именуемые</t>
  </si>
  <si>
    <t>Сторонами, заключили настоящий договор о нижеследующем:</t>
  </si>
  <si>
    <t>I. Предмет договора</t>
  </si>
  <si>
    <t xml:space="preserve">     1. По  настоящему   договору сетевая   организация принимает на себя</t>
  </si>
  <si>
    <t>обязательства       по   осуществлению   технологического   присоединения</t>
  </si>
  <si>
    <t>энергопринимающих   устройств   заявителя    (далее -     технологическое</t>
  </si>
  <si>
    <t>присоединение) __________________________________________________________</t>
  </si>
  <si>
    <t xml:space="preserve">                     (наименование энергопринимающих устройств)</t>
  </si>
  <si>
    <t>в том числе по обеспечению готовности объектов электросетевого  хозяйства</t>
  </si>
  <si>
    <t>(включая их проектирование, строительство, реконструкцию) к присоединению</t>
  </si>
  <si>
    <t>энергопринимающих устройств, урегулированию отношений с третьими лицами в</t>
  </si>
  <si>
    <t>случае необходимости   строительства    (модернизации)   такими    лицами</t>
  </si>
  <si>
    <t>принадлежащих им объектов электросетевого   хозяйства  (энергопринимающих</t>
  </si>
  <si>
    <t>устройств, объектов электроэнергетики), с учетом следующих характеристик:</t>
  </si>
  <si>
    <t xml:space="preserve">     максимальная мощность  присоединяемых   энергопринимающих  устройств</t>
  </si>
  <si>
    <t>________ (кВт);</t>
  </si>
  <si>
    <t xml:space="preserve">     категория надежности _______;</t>
  </si>
  <si>
    <t xml:space="preserve">     класс напряжения   электрических сетей,   к которым   осуществляется</t>
  </si>
  <si>
    <t>присоединение _____ (кВ);</t>
  </si>
  <si>
    <t xml:space="preserve">     максимальная   мощность   ранее   присоединенных   энергопринимающих</t>
  </si>
  <si>
    <t>устройств ___________ кВт*(1).</t>
  </si>
  <si>
    <t xml:space="preserve">     Заявитель   обязуется    оплатить    расходы    на   технологическое</t>
  </si>
  <si>
    <t>присоединение в соответствии с условиями настоящего договора.</t>
  </si>
  <si>
    <t xml:space="preserve">     2. Технологическое присоединение необходимо для электроснабжения</t>
  </si>
  <si>
    <t xml:space="preserve">                 (наименование объектов заявителя)</t>
  </si>
  <si>
    <t>расположенных (которые будут располагаться) _____________________________</t>
  </si>
  <si>
    <t xml:space="preserve">                (место нахождения объектов заявителя)</t>
  </si>
  <si>
    <t xml:space="preserve">     3. Точка (точки) присоединения указана в технических условиях    для</t>
  </si>
  <si>
    <t>присоединения к электрическим    сетям (далее - технические условия)    и</t>
  </si>
  <si>
    <t>располагается на расстоянии _______________ метров*(2) от границы участка</t>
  </si>
  <si>
    <t>заявителя, на котором располагаются (будут располагаться)  присоединяемые</t>
  </si>
  <si>
    <t>объекты заявителя.</t>
  </si>
  <si>
    <t xml:space="preserve">     4. Технические условия    являются неотъемлемой частью    настоящего</t>
  </si>
  <si>
    <t>договора и приведены в приложении.</t>
  </si>
  <si>
    <t xml:space="preserve">     Срок действия технических условий составляет ________ год (года)*(3)</t>
  </si>
  <si>
    <t>со дня заключения настоящего договора.</t>
  </si>
  <si>
    <t xml:space="preserve">     5. Срок выполнения   мероприятий по технологическому   присоединению</t>
  </si>
  <si>
    <t>составляет ___________________*(4) со дня заключения настоящего договора.</t>
  </si>
  <si>
    <t>II. Обязанности Сторон</t>
  </si>
  <si>
    <t>6. Сетевая организация обязуется:</t>
  </si>
  <si>
    <t>надлежащим образом исполнить обязательства по настоящему договору, в том числе по выполнению возложенных на сетевую организацию мероприятий по технологическому присоединению (включая урегулирование отношений с иными лицами) до границ участка, на котором расположены присоединяемые энергопринимающие устройства заявителя, указанные в технических условиях;</t>
  </si>
  <si>
    <t>в течение ____ рабочих дней со дня уведомления заявителем сетевой организации о выполнении им технических условий осуществить проверку выполнения технических условий заявителем, провести с участием заявителя осмотр (обследование) присоединяемых энергопринимающих устройств заявителя;</t>
  </si>
  <si>
    <r>
      <t xml:space="preserve">не позднее ________ рабочих дней со дня проведения осмотра (обследования), указанного в </t>
    </r>
    <r>
      <rPr>
        <sz val="9.5"/>
        <color rgb="FF0000FF"/>
        <rFont val="Tahoma"/>
        <family val="2"/>
        <charset val="204"/>
      </rPr>
      <t>абзаце третьем</t>
    </r>
    <r>
      <rPr>
        <sz val="9.5"/>
        <color rgb="FF000000"/>
        <rFont val="Tahoma"/>
        <family val="2"/>
        <charset val="204"/>
      </rPr>
      <t xml:space="preserve"> настоящего пункта, с соблюдением срока, установленного </t>
    </r>
    <r>
      <rPr>
        <sz val="9.5"/>
        <color rgb="FF0000FF"/>
        <rFont val="Tahoma"/>
        <family val="2"/>
        <charset val="204"/>
      </rPr>
      <t>пунктом 5</t>
    </r>
    <r>
      <rPr>
        <sz val="9.5"/>
        <color rgb="FF000000"/>
        <rFont val="Tahoma"/>
        <family val="2"/>
        <charset val="204"/>
      </rPr>
      <t xml:space="preserve"> настоящего договора, осуществить фактическое присоединение энергопринимающих устройств заявителя к электрическим сетям, фактический прием (подачу) напряжения и мощности, составить при участии заявителя акт об осуществлении технологического присоединения и направить его заявителю.</t>
    </r>
  </si>
  <si>
    <t>7. Сетевая организация при невыполнении заявителем технических условий в согласованный срок и наличии на дату окончания срока их действия технической возможности технологического присоединения вправе по обращению заявителя продлить срок действия технических условий. При этом дополнительная плата не взимается.</t>
  </si>
  <si>
    <t>8. Заявитель обязуется:</t>
  </si>
  <si>
    <t>надлежащим образом исполнить обязательства по настоящему договору, в том числе по выполнению возложенных на заявителя мероприятий по технологическому присоединению в пределах границ участка, на котором расположены присоединяемые энергопринимающие устройства заявителя, указанные в технических условиях;</t>
  </si>
  <si>
    <t>после выполнения мероприятий по технологическому присоединению в пределах границ участка заявителя, предусмотренных техническими условиями, уведомить сетевую организацию о выполнении технических условий;</t>
  </si>
  <si>
    <t>принять участие в осмотре (обследовании) присоединяемых энергопринимающих устройств сетевой организацией;</t>
  </si>
  <si>
    <t>после осуществления сетевой организацией фактического присоединения энергопринимающих устройств заявителя к электрическим сетям, фактического приема (подачи) напряжения и мощности подписать акт об осуществлении технологического присоединения либо представить мотивированный отказ от подписания в течение _______ рабочих дней со дня получения указанного акта от сетевой организации;</t>
  </si>
  <si>
    <t>надлежащим образом исполнять указанные в разделе III настоящего договора обязательства по оплате расходов на технологическое присоединение;</t>
  </si>
  <si>
    <t>уведомить сетевую организацию о направлении заявок в иные сетевые организации при технологическом присоединении энергопринимающих устройств, в отношении которых применяется категория надежности электроснабжения, предусматривающая использование 2 и более источников электроснабжения.</t>
  </si>
  <si>
    <t>9. Заявитель вправе при невыполнении им технических условий в согласованный срок и наличии на дату окончания срока их действия технической возможности технологического присоединения обратиться в сетевую организацию с просьбой о продлении срока действия технических условий.</t>
  </si>
  <si>
    <t>III. Плата за технологическое присоединение и порядок расчетов</t>
  </si>
  <si>
    <t xml:space="preserve">     10. Размер платы за  технологическое   присоединение определяется  в</t>
  </si>
  <si>
    <t>соответствии с решением _________________________________________________</t>
  </si>
  <si>
    <t xml:space="preserve">                         (наименование органа исполнительной власти в</t>
  </si>
  <si>
    <t xml:space="preserve">            области государственного регулирования тарифов)</t>
  </si>
  <si>
    <t>от ___________ N ________ и составляет _______ рублей _____ копеек, в том</t>
  </si>
  <si>
    <t>числе НДС _________ рублей ________ копеек.</t>
  </si>
  <si>
    <t>11. Внесение платы за технологическое присоединение осуществляется заявителем в следующем порядке:</t>
  </si>
  <si>
    <t>15 процентов платы за технологическое присоединение вносятся в течение 15 дней со дня заключения настоящего договора;</t>
  </si>
  <si>
    <t>30 процентов платы за технологическое присоединение вносятся в течение 60 дней со дня заключения настоящего договора, но не позже дня фактического присоединения;</t>
  </si>
  <si>
    <t>45 процентов платы за технологическое присоединение вносятся в течение 15 дней со дня фактического присоединения;</t>
  </si>
  <si>
    <t>10 процентов платы за технологическое присоединение вносятся в течение 15 дней со дня подписания акта об осуществлении технологического присоединения.</t>
  </si>
  <si>
    <t>Заявитель, выразивший желание воспользоваться беспроцентной рассрочкой платежа за технологическое присоединение, вносит:</t>
  </si>
  <si>
    <t>5 процентов платы за технологическое присоединение в течение 15 дней со дня заключения настоящего договора;</t>
  </si>
  <si>
    <t>95 процентов платы за технологическое присоединение в течение 3 лет со дня подписания Сторонами акта об осуществлении технологического присоединения равными долями ежеквартально.</t>
  </si>
  <si>
    <t>12. Датой исполнения обязательства заявителя по оплате расходов на технологическое присоединение считается дата внесения денежных средств в кассу или на расчетный счет сетевой организации.</t>
  </si>
  <si>
    <t>13. Заявитель несет балансовую и эксплуатационную ответственность в границах своего участка, сетевая организация - до границ участка заявителя*(5).</t>
  </si>
  <si>
    <t>V. Условия изменения, расторжения договора и ответственность Сторон</t>
  </si>
  <si>
    <t>14. Настоящий договор может быть изменен по письменному соглашению Сторон или в судебном порядке.</t>
  </si>
  <si>
    <t>15. Настоящий договор может быть расторгнут по требованию одной из Сторон по основаниям, предусмотренным Гражданским кодексом Российской Федерации.</t>
  </si>
  <si>
    <t>16. Заявитель вправе при нарушении сетевой организацией указанных в настоящем договоре сроков технологического присоединения в одностороннем порядке расторгнуть настоящий договор.</t>
  </si>
  <si>
    <t>Нарушение заявителем установленного договором срока осуществления мероприятий по технологическому присоединению (в случае если техническими условиями предусмотрен поэтапный ввод в работу энергопринимающих устройств - мероприятий, предусмотренных очередным этапом) на 12 и более месяцев при условии, что сетевой организацией в полном объеме выполнены мероприятия по технологическому присоединению, срок осуществления которых по договору наступает ранее указанного нарушенного заявителем срока осуществления мероприятий по технологическому присоединению, может служить основанием для расторжения договора по требованию сетевой организации по решению суда.</t>
  </si>
  <si>
    <t>17. Сторона договора, нарушившая срок осуществления мероприятий по технологическому присоединению, предусмотренный договором, обязана уплатить другой стороне неустойку, равную 0,25 процента от указанного общего размера платы за каждый день просрочки. При этом совокупный размер такой неустойки при нарушении срока осуществления мероприятий по технологическому присоединению заявителем не может превышать размер неустойки, определенный в предусмотренном настоящим абзацем порядке за год просрочки.</t>
  </si>
  <si>
    <t>Сторона договора, нарушившая срок осуществления мероприятий по технологическому присоединению, предусмотренный договором, обязана уплатить понесенные другой стороной договора расходы, связанные с необходимостью принудительного взыскания неустойки, предусмотренной абзацем первым настоящего пункта, в случае необоснованного уклонения либо отказа от ее уплаты.</t>
  </si>
  <si>
    <t>18. За неисполнение или ненадлежащее исполнение обязательств по настоящему договору Стороны несут ответственность в соответствии с законодательством Российской Федерации.</t>
  </si>
  <si>
    <t>19. Стороны освобождаются от ответственности за частичное или полное неисполнение обязательств по настоящему договору, если оно явилось следствием обстоятельств непреодолимой силы, возникших после подписания Сторонами настоящего договора и оказывающих непосредственное воздействие на выполнение Сторонами обязательств по настоящему договору.</t>
  </si>
  <si>
    <t>VI. Порядок разрешения споров</t>
  </si>
  <si>
    <t>20. Споры, которые могут возникнуть при исполнении, изменении и расторжении настоящего договора, Стороны разрешают в соответствии с законодательством Российской Федерации.</t>
  </si>
  <si>
    <t>VII. Заключительные положения</t>
  </si>
  <si>
    <t>21. Настоящий договор считается заключенным с даты поступления подписанного заявителем экземпляра настоящего договора в сетевую организацию.</t>
  </si>
  <si>
    <t>22. Настоящий договор составлен и подписан в двух экземплярах, по одному для каждой из Сторон.</t>
  </si>
  <si>
    <t>Реквизиты Сторон</t>
  </si>
  <si>
    <t xml:space="preserve"> Сетевая организация                 Заявитель</t>
  </si>
  <si>
    <t xml:space="preserve"> _________________________________   ___________________________________</t>
  </si>
  <si>
    <t xml:space="preserve"> (наименование сетевой организации)        (для юридических лиц -</t>
  </si>
  <si>
    <t xml:space="preserve"> _________________________________          полное наименование)</t>
  </si>
  <si>
    <t xml:space="preserve">         (место нахождения)          ___________________________________</t>
  </si>
  <si>
    <t xml:space="preserve"> ИНН/КПП __________________________        (номер записи в Едином</t>
  </si>
  <si>
    <t xml:space="preserve"> _________________________________   государственном реестре юридических</t>
  </si>
  <si>
    <t xml:space="preserve"> р/с _____________________________                  лиц)</t>
  </si>
  <si>
    <t xml:space="preserve"> к/с _____________________________   ИНН _______________________________</t>
  </si>
  <si>
    <t xml:space="preserve"> __________________________________  ___________________________________</t>
  </si>
  <si>
    <t xml:space="preserve"> (должность, фамилия, имя, отчество  (должность, фамилия, имя, отчество</t>
  </si>
  <si>
    <t xml:space="preserve">                лица,                               лица,</t>
  </si>
  <si>
    <t xml:space="preserve">    действующего от имени сетевой    действующего от имени юридического</t>
  </si>
  <si>
    <t xml:space="preserve">            организации)                            лица)</t>
  </si>
  <si>
    <t xml:space="preserve">                                     ___________________________________</t>
  </si>
  <si>
    <t xml:space="preserve">                      ____________   ___________________________________</t>
  </si>
  <si>
    <t xml:space="preserve">                        (подпись)           (место нахождения)</t>
  </si>
  <si>
    <t xml:space="preserve"> М.П.                                ___________________________________</t>
  </si>
  <si>
    <t xml:space="preserve">                                             (для индивидуальных</t>
  </si>
  <si>
    <t xml:space="preserve">                                             предпринимателей -</t>
  </si>
  <si>
    <t xml:space="preserve">                                           фамилия, имя, отчество)</t>
  </si>
  <si>
    <t xml:space="preserve">                                           (номер записи в Едином</t>
  </si>
  <si>
    <t xml:space="preserve">                                           государственном реестре</t>
  </si>
  <si>
    <t xml:space="preserve">                                      индивидуальных предпринимателей и</t>
  </si>
  <si>
    <t xml:space="preserve">                                         дата ее внесения в реестр)</t>
  </si>
  <si>
    <t xml:space="preserve">                                         (серия, номер и дата выдачи</t>
  </si>
  <si>
    <t xml:space="preserve">                                             паспорта или иного</t>
  </si>
  <si>
    <t xml:space="preserve">                                     документа, удостоверяющего личность</t>
  </si>
  <si>
    <t xml:space="preserve">                                     в соответствии с законодательством</t>
  </si>
  <si>
    <t xml:space="preserve">                                            Российской Федерации)</t>
  </si>
  <si>
    <t xml:space="preserve">                                     ИНН _______________________________</t>
  </si>
  <si>
    <t xml:space="preserve">                                             (место жительства)</t>
  </si>
  <si>
    <t xml:space="preserve">                                                               _________</t>
  </si>
  <si>
    <t xml:space="preserve">                                                               (подпись)</t>
  </si>
  <si>
    <t xml:space="preserve">                                     М.П.</t>
  </si>
  <si>
    <t>*(1) Подлежит указанию, если энергопринимающее устройство заявителя ранее в надлежащем порядке было технологически присоединено и заявитель имеет документы, подтверждающие указанное технологическое присоединение и наличие ранее присоединенных в данной точке присоединения энергопринимающих устройств.</t>
  </si>
  <si>
    <t>*(2) Точки присоединения не могут располагаться далее 25 метров от границы участка, на котором располагаются (будут располагаться) присоединяемые объекты заявителя.</t>
  </si>
  <si>
    <t>*(3) Срок действия технических условий не может составлять менее 2 лет и более 5 лет.</t>
  </si>
  <si>
    <t>*(4) Срок осуществления мероприятий по технологическому присоединению не может превышать 6 месяцев в случае технологического присоединения к электрическим сетям классом напряжения до 20 кВ включительно, если расстояние от существующих электрических сетей необходимого класса напряжения до границ участка заявителя, на котором расположены присоединяемые энергопринимающие устройства, составляет не более 300 метров в городах и поселках городского типа и не более 500 метров в сельской местности. В иных случаях срок осуществления мероприятий по технологическому присоединению не может превышать 1 год, если более короткие сроки не предусмотрены соответствующей инвестиционной программой или соглашением Сторон.</t>
  </si>
  <si>
    <t>*(5) Такой порядок разграничения балансовой и эксплуатационной ответственности устанавливается, если иное не определено соглашением между сетевой организацией и заявителем, заключенным на основании его обращения в сетевую организацию.</t>
  </si>
  <si>
    <t>Приложение</t>
  </si>
  <si>
    <t>к типовому договору об осуществлении</t>
  </si>
  <si>
    <t>технологического присоединения</t>
  </si>
  <si>
    <t>к электрическим сетям</t>
  </si>
  <si>
    <t>(в редакции постановления</t>
  </si>
  <si>
    <t>Правительства Российской Федерации</t>
  </si>
  <si>
    <t>от 11 июня 2015 г. N 588)</t>
  </si>
  <si>
    <t>Технические условия</t>
  </si>
  <si>
    <t>для присоединения к электрическим сетям</t>
  </si>
  <si>
    <t>N _____________                                   "__" _________ 20___ г.</t>
  </si>
  <si>
    <t xml:space="preserve">   (наименование сетевой организации, выдавшей технические условия)</t>
  </si>
  <si>
    <t xml:space="preserve">        (полное наименование заявителя - юридического лица;</t>
  </si>
  <si>
    <t xml:space="preserve">    фамилия, имя, отчество заявителя - индивидуального предпринимателя)</t>
  </si>
  <si>
    <t xml:space="preserve">     1. Наименование энергопринимающих устройств заявителя ______________</t>
  </si>
  <si>
    <t xml:space="preserve">     2. Наименование        и место    нахождения    объектов, в    целях</t>
  </si>
  <si>
    <t>электроснабжения которых   осуществляется технологическое   присоединение</t>
  </si>
  <si>
    <t>энергопринимающих устройств заявителя, __________________________________</t>
  </si>
  <si>
    <t xml:space="preserve">     3. Максимальная мощность присоединяемых энергопринимающих  устройств</t>
  </si>
  <si>
    <t>заявителя составляет ______________________________________________ (кВт)</t>
  </si>
  <si>
    <t xml:space="preserve">                         (если энергопринимающее устройство вводится</t>
  </si>
  <si>
    <t xml:space="preserve">                                 в эксплуатацию</t>
  </si>
  <si>
    <t xml:space="preserve"> по этапам и очередям, указывается поэтапное распределение мощности)</t>
  </si>
  <si>
    <t xml:space="preserve">     4. Категория надежности ___________________________________________.</t>
  </si>
  <si>
    <t xml:space="preserve">     5. Класс напряжения  электрических сетей, к которым   осуществляется</t>
  </si>
  <si>
    <t>технологическое присоединение, ______________ (кВ).</t>
  </si>
  <si>
    <t xml:space="preserve">     6. Год ввода в эксплуатацию энергопринимающих устройств заявителя</t>
  </si>
  <si>
    <t xml:space="preserve">     7. Точка   (точки) присоединения   (вводные        распределительные</t>
  </si>
  <si>
    <t>устройства,  линии  электропередачи, базовые подстанции,    генераторы) и</t>
  </si>
  <si>
    <t>максимальная   мощность энергопринимающих   устройств     по каждой точке</t>
  </si>
  <si>
    <t>присоединения ____________________________________________________ (кВт).</t>
  </si>
  <si>
    <t xml:space="preserve">     8. Основной источник питания ______________________________________.</t>
  </si>
  <si>
    <t xml:space="preserve">     9. Резервный источник питания _____________________________________.</t>
  </si>
  <si>
    <t xml:space="preserve">     10. Сетевая организация осуществляет*</t>
  </si>
  <si>
    <t xml:space="preserve">   (указываются требования к усилению существующей электрической сети</t>
  </si>
  <si>
    <t xml:space="preserve">                в связи с присоединением новых мощностей</t>
  </si>
  <si>
    <t xml:space="preserve">  (строительство новых линий электропередачи, подстанций, увеличение</t>
  </si>
  <si>
    <t xml:space="preserve">                 сечения проводов и кабелей,</t>
  </si>
  <si>
    <t xml:space="preserve">        замена или увеличение мощности трансформаторов, расширение</t>
  </si>
  <si>
    <t xml:space="preserve">     распределительных устройств, модернизация оборудования,</t>
  </si>
  <si>
    <t xml:space="preserve"> реконструкция объектов электросетевого хозяйства, установка устройств</t>
  </si>
  <si>
    <t xml:space="preserve">                    регулирования напряжения для</t>
  </si>
  <si>
    <t xml:space="preserve">     обеспечения надежности и качества электрической энергии, а также</t>
  </si>
  <si>
    <t xml:space="preserve">   по договоренности Сторон иные обязанности по исполнению технических</t>
  </si>
  <si>
    <t xml:space="preserve">       условий, предусмотренные пунктом 25.1 Правил технологического</t>
  </si>
  <si>
    <t xml:space="preserve">  присоединения энергопринимающих устройств потребителей электрической</t>
  </si>
  <si>
    <t>энергии, объектов по производству электрической энергии, а также объектов</t>
  </si>
  <si>
    <t xml:space="preserve">  электросетевого хозяйства, принадлежащих сетевым организациям и иным</t>
  </si>
  <si>
    <t xml:space="preserve">                   лицам, к электрическим сетям)</t>
  </si>
  <si>
    <t xml:space="preserve">     11. Заявитель осуществляет**</t>
  </si>
  <si>
    <t xml:space="preserve">     12. Срок действия настоящих технических условий составляет _________</t>
  </si>
  <si>
    <t>год (года)***   со    дня   заключения    договора    об    осуществлении</t>
  </si>
  <si>
    <t>технологического присоединения к электрическим сетям.</t>
  </si>
  <si>
    <t xml:space="preserve">                               __________________________________________</t>
  </si>
  <si>
    <t xml:space="preserve">                                                (подпись)</t>
  </si>
  <si>
    <t xml:space="preserve">                                (должность, фамилия, имя, отчество лица,</t>
  </si>
  <si>
    <t xml:space="preserve">                               действующего от имени сетевой организации)</t>
  </si>
  <si>
    <t xml:space="preserve">                                     "___" ___________ 20___ г.</t>
  </si>
  <si>
    <t>* Указываются обязательства сетевой организации по исполнению технических условий до границы участка, на котором расположены энергопринимающие устройства заявителя, включая урегулирование отношений с иными лицами.</t>
  </si>
  <si>
    <t>** Указываются обязательства заявителя по исполнению технических условий в пределах границ участка, на котором расположены энергопринимающие устройства заявителя, за исключением обязанностей, обязательных для исполнения сетевой организацией за счет ее средств.</t>
  </si>
  <si>
    <t>*** Срок действия технических условий не может составлять менее 2 лет и более 5 лет.</t>
  </si>
  <si>
    <r>
      <t xml:space="preserve">(для юридических лиц или индивидуальных предпринимателей в целях технологического присоединения энергопринимающих устройств, максимальная мощность которых составляет </t>
    </r>
    <r>
      <rPr>
        <b/>
        <sz val="9.5"/>
        <color rgb="FF000000"/>
        <rFont val="Tahoma"/>
        <family val="2"/>
        <charset val="204"/>
      </rPr>
      <t xml:space="preserve">свыше 15 до 150 кВт </t>
    </r>
    <r>
      <rPr>
        <sz val="9.5"/>
        <color rgb="FF000000"/>
        <rFont val="Tahoma"/>
        <family val="2"/>
        <charset val="204"/>
      </rPr>
      <t>включительно (с учетом ранее присоединенных в данной точке присоединения энергопринимающих устройств)</t>
    </r>
  </si>
  <si>
    <t>Планируемый срок проектирования энерго-принимающих устройств</t>
  </si>
  <si>
    <t>Планируемый срок введения энерго-принимающих устройств в эксплуатацию (месяц, год)</t>
  </si>
  <si>
    <t>Категория надежности энерго-принимающих устройств</t>
  </si>
  <si>
    <r>
      <t xml:space="preserve">(для юридических лиц или индивидуальных предпринимателей в целях технологического присоединения энергопринимающих устройств, максимальная мощность которых составляет </t>
    </r>
    <r>
      <rPr>
        <b/>
        <sz val="9.5"/>
        <color rgb="FF000000"/>
        <rFont val="Tahoma"/>
        <family val="2"/>
        <charset val="204"/>
      </rPr>
      <t xml:space="preserve">свыше 15 до 150 кВт </t>
    </r>
    <r>
      <rPr>
        <sz val="9.5"/>
        <color rgb="FF000000"/>
        <rFont val="Tahoma"/>
        <family val="2"/>
        <charset val="204"/>
      </rPr>
      <t>включительно (с учетом ранее присоединенных в данной точке присоединения энергопринимающих устройств)</t>
    </r>
  </si>
  <si>
    <t>_____________________________            "____"__________________20___ г.</t>
  </si>
  <si>
    <t>(место заключения договора)                 (дата заключения договора)</t>
  </si>
  <si>
    <t xml:space="preserve">                  (наименование сетевой организации)</t>
  </si>
  <si>
    <t>именуемая в дальнейшем сетевой организацией, в лице _____________________</t>
  </si>
  <si>
    <t xml:space="preserve">                     (должность, фамилия, имя, отчество)</t>
  </si>
  <si>
    <t>действующего на основании _______________________________________________</t>
  </si>
  <si>
    <t xml:space="preserve">                             (наименование и реквизиты документа)</t>
  </si>
  <si>
    <t>с одной стороны, и ______________________________________________________</t>
  </si>
  <si>
    <t xml:space="preserve">                         (полное наименование юридического лица,</t>
  </si>
  <si>
    <t>номер записи в Едином государственном реестре юридических лиц с указанием</t>
  </si>
  <si>
    <t xml:space="preserve">     фамилии, имени, отчества лица, действующего от имени этого</t>
  </si>
  <si>
    <t xml:space="preserve">                    юридического лица,</t>
  </si>
  <si>
    <t xml:space="preserve">                 либо фамилия, имя, отчество</t>
  </si>
  <si>
    <t xml:space="preserve">    реестре индивидуальных предпринимателей и дата ее внесения в реестр)</t>
  </si>
  <si>
    <t xml:space="preserve">     1. По настоящему   договору сетевая организация   принимает на  себя</t>
  </si>
  <si>
    <t>обязательства по осуществлению технологического присоединения</t>
  </si>
  <si>
    <t>энергопринимающих устройств заявителя (далее - технологическое</t>
  </si>
  <si>
    <t>случае необходимости     строительства   (модернизации)  такими    лицами</t>
  </si>
  <si>
    <t xml:space="preserve">     максимальная мощность присоединяемых   энергопринимающих   устройств</t>
  </si>
  <si>
    <t>_______ (кВт);</t>
  </si>
  <si>
    <t xml:space="preserve">     класс напряжения   электрических   сетей, к которым   осуществляется</t>
  </si>
  <si>
    <t>технологическое присоединение _______ (кВ);</t>
  </si>
  <si>
    <t>устройств _______ кВт*(1).</t>
  </si>
  <si>
    <t xml:space="preserve">     Заявитель   обязуется     оплатить    расходы на     технологическое</t>
  </si>
  <si>
    <t xml:space="preserve">                       (наименование объектов заявителя)</t>
  </si>
  <si>
    <t xml:space="preserve">                                             (место нахождения</t>
  </si>
  <si>
    <t xml:space="preserve">                           объектов заявителя)</t>
  </si>
  <si>
    <t xml:space="preserve">     3. Точка (точки) присоединения указана   в технических условиях  для</t>
  </si>
  <si>
    <t>присоединения   к  электрическим сетям    (далее - технические условия) и</t>
  </si>
  <si>
    <t>располагается на расстоянии ________ метров от границы участка заявителя,</t>
  </si>
  <si>
    <t>на котором  располагаются (будут   располагаться) присоединяемые  объекты</t>
  </si>
  <si>
    <t>заявителя.</t>
  </si>
  <si>
    <t xml:space="preserve">     4. Технические   условия   являются неотъемлемой частью   настоящего</t>
  </si>
  <si>
    <t xml:space="preserve">     Срок действия технических условий составляет ________ год (года)*(2)</t>
  </si>
  <si>
    <t>составляет __________*(3) со дня заключения настоящего договора.</t>
  </si>
  <si>
    <t>в течение ______ рабочих дней со дня уведомления заявителем сетевой организации о выполнении им технических условий осуществить проверку выполнения технических условий заявителем;</t>
  </si>
  <si>
    <t>принять участие в осмотре (обследовании) присоединяемых энергопринимающих устройств заявителя должностным лицом федерального органа исполнительной власти по технологическому надзору;</t>
  </si>
  <si>
    <t>не позднее _______ рабочих дней со дня уведомления заявителем о получении разрешения уполномоченного федерального органа исполнительной власти по технологическому надзору на допуск в эксплуатацию объектов заявителя, с соблюдением срока, установленного пунктом 5 настоящего договора, осуществить фактическое присоединение энергопринимающих устройств заявителя к электрическим сетям, фактический прием (подачу) напряжения и мощности, составить при участии заявителя акт об осуществлении технологического присоединения и направить его заявителю.</t>
  </si>
  <si>
    <t>принять участие в осмотре (обследовании) присоединяемых энергопринимающих устройств должностным лицом федерального органа исполнительной власти по технологическому надзору;</t>
  </si>
  <si>
    <t>получить разрешение уполномоченного федерального органа исполнительной власти по технологическому надзору на допуск в эксплуатацию присоединяемых объектов;</t>
  </si>
  <si>
    <t>после осуществления сетевой организацией фактического присоединения энергопринимающих устройств заявителя к электрическим сетям, фактического приема (подачи) напряжения и мощности подписать акт об осуществлении технологического присоединения либо представить мотивированный отказ от подписания в течение _______ рабочих дней со дня получения указанного акта от сетевой организации;</t>
  </si>
  <si>
    <t>9. Заявитель вправе при невыполнении им технических условий в согласованный срок и наличии на дату окончания срока их действия технической возможности технологического присоединения обратиться в сетевую организацию с просьбой о продлении срока действия технических условий.</t>
  </si>
  <si>
    <t xml:space="preserve">     10. Размер платы   за технологическое   присоединение определяется в</t>
  </si>
  <si>
    <t>соответствии с решением _________________________________________________</t>
  </si>
  <si>
    <t xml:space="preserve">                     (наименование органа исполнительной власти в области</t>
  </si>
  <si>
    <t xml:space="preserve">                     государственного регулирования тарифов)</t>
  </si>
  <si>
    <t>от ________________ N __________ и составляет __________ рублей _________</t>
  </si>
  <si>
    <t>копеек, в том числе НДС _________ рублей _________ копеек.</t>
  </si>
  <si>
    <t>11. Внесение платы за технологическое присоединение осуществляется заявителем в следующем порядке:</t>
  </si>
  <si>
    <t>10 процентов платы за технологическое присоединение вносятся в течение 15 дней со дня заключения настоящего договора;</t>
  </si>
  <si>
    <t>30 процентов платы за технологическое присоединение вносятся в течение 60 дней со дня заключения настоящего договора;</t>
  </si>
  <si>
    <t>20 процентов платы за технологическое присоединение вносятся в течение 180 дней со дня заключения настоящего договора;</t>
  </si>
  <si>
    <t>30 процентов платы за технологическое присоединение вносятся в течение 15 дней со дня фактического присоединения;</t>
  </si>
  <si>
    <t>10 процентов платы за технологическое присоединение вносятся в течение 10 дней со дня подписания акта об осуществлении технологического присоединения.</t>
  </si>
  <si>
    <t>13. Заявитель несет балансовую и эксплуатационную ответственность в границах своего участка, сетевая организация - до границ участка заявителя*(4).</t>
  </si>
  <si>
    <t>18. За неисполнение или ненадлежащее исполнение обязательств по настоящему договору Стороны несут ответственность в соответствии с законодательством Российской Федерации.</t>
  </si>
  <si>
    <t>19. Стороны освобождаются от ответственности за частичное или полное неисполнение обязательств по настоящему договору, если оно явилось следствием обстоятельств непреодолимой силы, возникших после подписания Сторонами настоящего договора и оказывающих непосредственное воздействие на выполнение Сторонами обязательств по настоящему договору.</t>
  </si>
  <si>
    <t>*(2) Срок действия технических условий не может составлять менее 2 лет и более 5 лет.</t>
  </si>
  <si>
    <t>*(3) Срок осуществления мероприятий по технологическому присоединению не может превышать 1 год, если более короткие сроки не предусмотрены соответствующей инвестиционной программой или соглашением Сторон.</t>
  </si>
  <si>
    <t>*(4) Такой порядок разграничения балансовой и эксплуатационной ответственности устанавливается, если иное не определено соглашением между сетевой организацией и заявителем, заключенным на основании его обращения в сетевую организацию.</t>
  </si>
  <si>
    <t>технологического присоединения к электрическим сетям</t>
  </si>
  <si>
    <t>ТЕХНИЧЕСКИЕ УСЛОВИЯ</t>
  </si>
  <si>
    <t>N _______                                        "__" ___________ 20__ г.</t>
  </si>
  <si>
    <t xml:space="preserve">           (полное наименование заявителя - юридического лица;</t>
  </si>
  <si>
    <t xml:space="preserve">   фамилия, имя, отчество заявителя - индивидуального предпринимателя)</t>
  </si>
  <si>
    <t xml:space="preserve">     1. Наименование энергопринимающих устройств заявителя ______</t>
  </si>
  <si>
    <t xml:space="preserve">     2. Наименование     и   место   нахождения    объектов,    в   целях</t>
  </si>
  <si>
    <t>электроснабжения которых осуществляется   технологическое   присоединение</t>
  </si>
  <si>
    <t>энергопринимающих устройств заявителя ___________________________________</t>
  </si>
  <si>
    <t xml:space="preserve">                             (если энергопринимающее</t>
  </si>
  <si>
    <t xml:space="preserve">  устройство вводится в эксплуатацию по этапам и очередям, указывается</t>
  </si>
  <si>
    <t xml:space="preserve">               поэтапное распределение мощности)</t>
  </si>
  <si>
    <t xml:space="preserve">     4. Категория надежности ___________________________________________.</t>
  </si>
  <si>
    <t xml:space="preserve">     5. Класс напряжения электрических сетей, к которым    осуществляется</t>
  </si>
  <si>
    <t>технологическое присоединение __________________ (кВ).</t>
  </si>
  <si>
    <t xml:space="preserve">     7. Точка   (точки)   присоединения   (вводные      распределительные</t>
  </si>
  <si>
    <t>устройства, линии электропередачи,   базовые подстанции,   генераторы)  и</t>
  </si>
  <si>
    <t>максимальная мощность       энергопринимающих устройств по каждой   точке</t>
  </si>
  <si>
    <t xml:space="preserve">     8. Основной источник питания ______________________________________.</t>
  </si>
  <si>
    <t xml:space="preserve">     9. Резервный источник питания _____________________________________.</t>
  </si>
  <si>
    <t xml:space="preserve">  (указываются требования к усилению существующей электрической сети</t>
  </si>
  <si>
    <t xml:space="preserve">               в связи с присоединением новых мощностей</t>
  </si>
  <si>
    <t xml:space="preserve">        (строительство новых линий электропередачи, подстанций,</t>
  </si>
  <si>
    <t xml:space="preserve"> увеличение сечения проводов и кабелей, замена или увеличение мощности</t>
  </si>
  <si>
    <t xml:space="preserve"> трансформаторов, расширение распределительных устройств, модернизация</t>
  </si>
  <si>
    <t>оборудования, реконструкция объектов электросетевого хозяйства, установка</t>
  </si>
  <si>
    <t>устройств регулирования напряжения для обеспечения надежности и качества</t>
  </si>
  <si>
    <t>электрической энергии, а также по договоренности Сторон иные обязанности</t>
  </si>
  <si>
    <t xml:space="preserve">  по исполнению технических условий, предусмотренные пунктом 25 Правил</t>
  </si>
  <si>
    <t>технологического присоединения энергопринимающих устройств потребителей</t>
  </si>
  <si>
    <t>электрической энергии, объектов по производству электрической энергии, а</t>
  </si>
  <si>
    <t xml:space="preserve">    также объектов электросетевого хозяйства, принадлежащих сетевым</t>
  </si>
  <si>
    <t xml:space="preserve">            организациям и иным лицам, к электрическим сетям)</t>
  </si>
  <si>
    <t xml:space="preserve">     11. Заявитель осуществляет**</t>
  </si>
  <si>
    <t>год  (года)***  со   дня    заключения    договора    об    осуществлении</t>
  </si>
  <si>
    <t xml:space="preserve">                                 ________________________________________</t>
  </si>
  <si>
    <t xml:space="preserve">                                                 (подпись)</t>
  </si>
  <si>
    <t xml:space="preserve">                                 (должность, фамилия, имя, отчество лица,</t>
  </si>
  <si>
    <t xml:space="preserve">                                        "_____" ___________ 20__ г.</t>
  </si>
  <si>
    <t>*** Срок действия технических условий не может составлять менее 2 лет и более 5 лет.</t>
  </si>
  <si>
    <r>
      <t xml:space="preserve">(для юридических лиц или индивидуальных предпринимателей в целях технологического присоединения энергопринимающих устройств, максимальная мощность которых </t>
    </r>
    <r>
      <rPr>
        <b/>
        <sz val="9.5"/>
        <color rgb="FF000000"/>
        <rFont val="Tahoma"/>
        <family val="2"/>
        <charset val="204"/>
      </rPr>
      <t>свыше 150 кВт и менее 670 кВт</t>
    </r>
    <r>
      <rPr>
        <sz val="9.5"/>
        <color rgb="FF000000"/>
        <rFont val="Tahoma"/>
        <family val="2"/>
        <charset val="204"/>
      </rPr>
      <t xml:space="preserve"> (за исключением случаев, указанных в </t>
    </r>
    <r>
      <rPr>
        <sz val="9.5"/>
        <rFont val="Tahoma"/>
        <family val="2"/>
        <charset val="204"/>
      </rPr>
      <t>приложениях N 9</t>
    </r>
    <r>
      <rPr>
        <sz val="9.5"/>
        <color rgb="FF000000"/>
        <rFont val="Tahoma"/>
        <family val="2"/>
        <charset val="204"/>
      </rPr>
      <t xml:space="preserve"> и </t>
    </r>
    <r>
      <rPr>
        <sz val="9.5"/>
        <rFont val="Tahoma"/>
        <family val="2"/>
        <charset val="204"/>
      </rPr>
      <t>10</t>
    </r>
    <r>
      <rPr>
        <sz val="9.5"/>
        <color rgb="FF000000"/>
        <rFont val="Tahoma"/>
        <family val="2"/>
        <charset val="204"/>
      </rPr>
      <t>, а также осуществления технологического присоединения по индивидуальному проекту)</t>
    </r>
  </si>
  <si>
    <r>
      <t>(для юридических лиц или индивидуальных предпринимателей в целях технологического присоединения энергопринимающих устройств, максимальная мощность которых</t>
    </r>
    <r>
      <rPr>
        <b/>
        <sz val="10"/>
        <color rgb="FF000000"/>
        <rFont val="Tahoma"/>
        <family val="2"/>
        <charset val="204"/>
      </rPr>
      <t xml:space="preserve"> свыше 150 кВт и менее 670 кВт </t>
    </r>
    <r>
      <rPr>
        <sz val="10"/>
        <color rgb="FF000000"/>
        <rFont val="Tahoma"/>
        <family val="2"/>
        <charset val="204"/>
      </rPr>
      <t xml:space="preserve">(за исключением случаев, указанных в </t>
    </r>
    <r>
      <rPr>
        <sz val="10"/>
        <rFont val="Tahoma"/>
        <family val="2"/>
        <charset val="204"/>
      </rPr>
      <t>приложениях N 9</t>
    </r>
    <r>
      <rPr>
        <sz val="10"/>
        <color rgb="FF000000"/>
        <rFont val="Tahoma"/>
        <family val="2"/>
        <charset val="204"/>
      </rPr>
      <t xml:space="preserve"> и </t>
    </r>
    <r>
      <rPr>
        <sz val="10"/>
        <rFont val="Tahoma"/>
        <family val="2"/>
        <charset val="204"/>
      </rPr>
      <t>10</t>
    </r>
    <r>
      <rPr>
        <sz val="10"/>
        <color rgb="FF000000"/>
        <rFont val="Tahoma"/>
        <family val="2"/>
        <charset val="204"/>
      </rPr>
      <t>, а также осуществления технологического присоединения по индивидуальному проекту)</t>
    </r>
  </si>
  <si>
    <t>Информация о порядке выполнения технологических, технических и других мероприятий, связанных с технологическим присоединением к электрическим сетям, включая перечень мероприятий, необходимых для осуществления технологического присоединения к электрическим сетям, и порядок выполнения этих мероприятий с указанием ссылок на нормативные правовые акты</t>
  </si>
  <si>
    <t>Об инвестиционной программе (о проекте инвестиционной программы и (или) проекте изменений, вносимых в инвестиционную программу (далее - проект инвестиционной программы) и обосновывающих её материалах (за исключением сведений, составляющих государственную тайну)</t>
  </si>
  <si>
    <t>Информация о способах приобретения, стоимости и объемах товаров, необходимых для оказания услуг по передаче электроэнергии, включая информацию:</t>
  </si>
  <si>
    <t>о корпоративных правилах осуществления закупок (включая использование конкурсов, аукционов)</t>
  </si>
  <si>
    <t>о проведении закупок товаров, необходимых для производства регулируемых услуг (включая использование конкурсов, аукционов), с указанием наименований товаров и предполагаемых объемов закупки.</t>
  </si>
  <si>
    <t>абзаци 3</t>
  </si>
  <si>
    <t>Объемы электроэнергииприобретаемые для оказания услуг по передаче электроэнергии указаны в разделе П. 11 б)</t>
  </si>
  <si>
    <t>Подача заявки на технологическое присоединение возможна на эл. почту StakheevaNV@stw.ru</t>
  </si>
  <si>
    <r>
      <rPr>
        <b/>
        <sz val="14"/>
        <rFont val="Times New Roman"/>
        <family val="1"/>
        <charset val="204"/>
      </rPr>
      <t xml:space="preserve">П.19 а) </t>
    </r>
    <r>
      <rPr>
        <sz val="14"/>
        <rFont val="Times New Roman"/>
        <family val="1"/>
        <charset val="204"/>
      </rPr>
      <t>Информация о ценах (тарифах) на товары, работы и  услуги субъектов естественных монополий, в отношении которых применяется государственное регулирование (далее- регулируемые товары, работы и  услуги), включая информацию о тарифах на услуги по передаче электрической энергии и размерах платы за технологическое присоединение к электрическим сетям на текущий период регулирования, с указанием источника официального опубликования решения регулирующего органа об установлении тарифов</t>
    </r>
  </si>
  <si>
    <r>
      <rPr>
        <b/>
        <sz val="12"/>
        <rFont val="Times New Roman"/>
        <family val="1"/>
        <charset val="204"/>
      </rPr>
      <t xml:space="preserve">П.19 г)  </t>
    </r>
    <r>
      <rPr>
        <sz val="12"/>
        <rFont val="Times New Roman"/>
        <family val="1"/>
        <charset val="204"/>
      </rPr>
      <t>Информация об основных потребительских характеристиках регулируемых товаров, работ и услуг субъектов естественных монополий и их соответствии государственным и иным утвержденным стандартам качества, включая информацию:</t>
    </r>
  </si>
  <si>
    <t>О балансе электрической энергии и мощности, в том числе об отпуске электроэнергии в сеть и отпуске электроэнергии из сети сетевой компании по уровням напряжений, используемых для ценообразования, потребителям электрической энергии и территориальным сетевым организациям, присоединенным к сетям сетевой организации,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 используемых для ценообразования, а также о потерях электроэнергии в сетях сетевой организации в абсолютном и относительном выражении по уровням напряжения, используемым для целей ценообразования</t>
  </si>
  <si>
    <r>
      <rPr>
        <b/>
        <sz val="12"/>
        <color indexed="63"/>
        <rFont val="Times New Roman"/>
        <family val="1"/>
        <charset val="204"/>
      </rPr>
      <t xml:space="preserve">П.19 г) абзац 2 </t>
    </r>
    <r>
      <rPr>
        <sz val="12"/>
        <color indexed="63"/>
        <rFont val="Times New Roman"/>
        <family val="1"/>
        <charset val="204"/>
      </rPr>
      <t>Информация об отпуске электроэнергии в сеть и отпуске электроэнергии из сети сетевой компанией по уровням напряжения, используемых для ценообразования, потребителям электрической энергии и территориальным сетевым организациям, присоединенным к сетям сетевой организации</t>
    </r>
  </si>
  <si>
    <t>П.19. г) абзац 2</t>
  </si>
  <si>
    <r>
      <rPr>
        <b/>
        <sz val="12"/>
        <rFont val="Times New Roman CYR"/>
        <charset val="204"/>
      </rPr>
      <t>П. 19 г) абзац 2</t>
    </r>
    <r>
      <rPr>
        <sz val="12"/>
        <rFont val="Times New Roman CYR"/>
        <family val="1"/>
        <charset val="204"/>
      </rPr>
      <t xml:space="preserve"> О потерях электроэнергии в сетях сетевой организации в абсолютном и относительном выражении по уровням напряжения, используемых для ценообразования</t>
    </r>
  </si>
  <si>
    <t>абзац 3</t>
  </si>
  <si>
    <t xml:space="preserve">П. 19 г) </t>
  </si>
  <si>
    <t>О затратах на оплату потерь,</t>
  </si>
  <si>
    <t>в том числе о затратах сетевой организации на покупку потерь в собственных сетях, об уровне нормативных потерь электроэнергии на текущий период с указанием источника опубликования решения об установлении уровня нормативных потерь, о перечне мероприятий по снижению размеров потерь в сетях, а также о сроках их исполнения и источниках финансирования, о закупке сетевыми организациями электрической энергии для компенсации потерь в сетях и её стоимости, а также о размере фактических потерь, оплачиваемых покупателями при осуществлении расчетов за электрическую энергию</t>
  </si>
  <si>
    <t>Потери электроэнергии потребителям к оплате  не предъявляются</t>
  </si>
  <si>
    <t>П.19. г) абзац 4</t>
  </si>
  <si>
    <t>П. 19. г) абзац 5</t>
  </si>
  <si>
    <t>О сводных данных об аварийных отключениях в месяц по границам территориальных зон деятельности организации, вызванных авариями или внеплановыми отключениями объектов электросетевого хозяйства, с указанием даты аварийного отключения объектов электросетевого хозяйства и включения их в работу, причина аварий (по итогам расследования в установленном порядке) и мероприятия по их устранению</t>
  </si>
  <si>
    <t>Дата и время аварийного отключения объектов электро-сетевого хозяйства</t>
  </si>
  <si>
    <t>Дата и время включения в работу объектов электро-сетевого хозяйства</t>
  </si>
  <si>
    <t>П. 19. г) абзац 6</t>
  </si>
  <si>
    <t>П.19 г) абзац 7</t>
  </si>
  <si>
    <t>П.19 г) абзац 8</t>
  </si>
  <si>
    <t>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 будут предоставлены в течение 7 дней от запроса юридического или физического лица.</t>
  </si>
  <si>
    <t>П. 19 г) абзац 9</t>
  </si>
  <si>
    <t>Информация о наличии (об отсутствии) технической возможности доступа к регулируемым товарам, работам и услугам субъектов естественных монополий и о регистрации и ходе реализации заявок на технологическое присоединение к электрическим сетям, включая информацию, содержащую сводные данные по субъектам РФ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по сетевой компании с указанием количества</t>
  </si>
  <si>
    <t xml:space="preserve">П. 19 д) </t>
  </si>
  <si>
    <t>в том числе:</t>
  </si>
  <si>
    <t xml:space="preserve">О техническом состоянии сетей, </t>
  </si>
  <si>
    <t>П. 19 е)</t>
  </si>
  <si>
    <t>Информация о величине резервируемой максимальной мощности, определяемой в соответствии с Правилами недискриминационного доступа к услугам по передаче электрической энергии и оказания этих услуг, утвержденными постановлением Правительства РФ от 27 декабря 2004г. № 861 "Об утверждении Правил недискриминационного доступа к услугам по передаче электрической энергии и оказания этих услуг, Правил недискриминационного доступа к услугам по оперативно-диспетчерскому управлению в электроэнергтике и оказания этих услуг,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с распределением  по уровням напряжения</t>
  </si>
  <si>
    <t>П.19 з)</t>
  </si>
  <si>
    <t xml:space="preserve">Информация об условиях, на которых осуществляется поставка регулируемых товаров, работ и услуг субъектами естественных монополий, и (или)  условиях договоров об осуществлении технологического присоединения к электрическим сетям с указанием типовых форм договоров об оказании услуг по передаче электрической энерги, типовых договоров об осуществлении технологического присоединения к электрическим сетям и источника официального опубликования нормативного провового акта, регулирующего условия этих договоров </t>
  </si>
  <si>
    <t xml:space="preserve">П.19 и) </t>
  </si>
  <si>
    <t>П.19 к)</t>
  </si>
  <si>
    <t>Информация о возможности подачи заявки на осуществление технологического присоединения энергопринимающих устройств заявителей, указанных в пунктах 12.1, 13, 14 Правил технологического присоединения,  к электрическим сетям классом напряжения до 10 кВ включительно посредством официального сайта сетевой организации или иного официального сайта в сети Интернет, определяемого Правительством РФ.</t>
  </si>
  <si>
    <t>П.19 л)</t>
  </si>
  <si>
    <t>Информация об основных этапах обработки заявок юридических и физических лиц и индивидуальных предпринимателей на технологическое присоединение к электрическим сетям, включая информацию о дате поступления заявки и её регистрационном номере, о направлении в адрес заявителей подписанного со стороны сетевой организации договора об осуществлении технологического присоединения к электрическим сетям и технических условий, о дате заключения такого договора, о ходе выполнения сетевой организацией технических условий, о фактическом присоединении и фактическом приеме (подаче) напряжения и мощности на объекты заявителя, а также информацию о составлении и подписании документов о технологическом присоединении</t>
  </si>
  <si>
    <t xml:space="preserve">Этапы обработки заявки </t>
  </si>
  <si>
    <t>заявки</t>
  </si>
  <si>
    <t>П. 19 м)</t>
  </si>
  <si>
    <t>П.19 н)</t>
  </si>
  <si>
    <t>Об отчетах о реализации инвестиционной программы и обосновывающих их материалах</t>
  </si>
  <si>
    <t>П. 19 о)</t>
  </si>
  <si>
    <t>П. 19 п)</t>
  </si>
  <si>
    <t xml:space="preserve">О паспортах услуг (процессов согласно единым стандартам качества обслуживания сетевыми организациями потребителей услуг сетевых организаций. </t>
  </si>
  <si>
    <t>П. 19. р)</t>
  </si>
  <si>
    <t>Информация о лицах, намеривающихся перераспределить максимальную мощность принадлежащих им энергопринимающих устройств в пользу иных лиц.</t>
  </si>
  <si>
    <t>П. 19 с)</t>
  </si>
  <si>
    <t>О качестве обслуживания потребителей услуг сетевой организации</t>
  </si>
  <si>
    <t>П.19 т)</t>
  </si>
  <si>
    <t>Информация об объеме и о стоимости электрической энергии (мощности) за расчетный период, приобретенной по каждому договору купле-продажи (поставки) электрической энергии (мощности) в целях компенсации потерь электрической энергии, заключенному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с указанием такого производителя</t>
  </si>
  <si>
    <t>П. 19 у)</t>
  </si>
  <si>
    <t>Информация о выделенных оператором подвижной радиотелефонной связи абонентских номерах и (или) об адресах электронной почты, предназначенных для направления потребителю электрической энергии (мощности), потребителю услуг по передаче электрической энергии уведомления о введении полного и (или) частичного ограничения режима потребления электрической энергии</t>
  </si>
  <si>
    <r>
      <rPr>
        <b/>
        <sz val="12"/>
        <rFont val="Times New Roman"/>
        <family val="1"/>
        <charset val="204"/>
      </rPr>
      <t xml:space="preserve">П 19. б) </t>
    </r>
    <r>
      <rPr>
        <sz val="12"/>
        <rFont val="Times New Roman"/>
        <family val="1"/>
        <charset val="204"/>
      </rPr>
      <t xml:space="preserve">       Информация о расходах связанных с осуществлением технологического присоединения, не включаемых в плату за технологическое присоединение (и подлежащих учету (учтенных) в тарифах на услуги по передаче электрической энергии), с указанием источника официального опубликования решения регулирующего органа об установлении тарифов, содержащего информацию о размере таких расходов</t>
    </r>
  </si>
  <si>
    <t>оказания услуг по передаче электрической энергии</t>
  </si>
  <si>
    <t>1. Предмет договора</t>
  </si>
  <si>
    <t>1.1. По настоящему договору Исполнитель обязуется оказывать Заказчику услуги по передаче электрической энергии от точек приема до точек отпуска посредством осуществления комплекса организационно и технологически связанных действий, обеспечивающих передачу электрической энергии через технические устройства электрических сетей, принадлежащих Исполнителю на праве собственности или ином установленном федеральным законом основании, а Заказчик обязуется оплачивать услуги Исполнителя в порядке, установленном настоящим договором.</t>
  </si>
  <si>
    <t>2. Права и обязанности сторон</t>
  </si>
  <si>
    <t>2.1. Исполнитель обязуется:</t>
  </si>
  <si>
    <t>2.1.1. Обеспечить передачу электрической энергии в точке поставки Заказчика, качество и параметры которой должны соответствовать техническим регламентам с соблюдением величин аварийной и технологической брони.</t>
  </si>
  <si>
    <t>2.1.2. Осуществлять передачу электрической энергии в соответствии с согласованной категорией надежности энергопринимающих устройств Заказчика.</t>
  </si>
  <si>
    <t>2.1.3. Определять в порядке, определяемом Министерством энергетики Российской Федерации, значения соотношения потребления активной и реактивной мощности для отдельных энергопринимающих устройств (групп энергопринимающих устройств) потребителей услуг. При этом указанные характеристики для потребителей, присоединенных к электрическим сетям напряжением 35 кВ и ниже, устанавливаются Исполнителем, а для потребителей, присоединенных к электрическим сетям напряжением выше 35 кВ, - Исполнителем совместно с соответствующим субъектом оперативно-диспетчерского управления.</t>
  </si>
  <si>
    <t>2.1.5. Беспрепятственно допускать уполномоченных представителей Заказчика в пункты контроля и учета количества и качества электрической энергии, переданной данному Заказчику, в порядке и случаях, установленных договором.</t>
  </si>
  <si>
    <t>2.2. Исполнитель вправе:</t>
  </si>
  <si>
    <t>2.2.1. Требовать оплаты оказанных им услуг по передаче электрической энергии (мощности) в порядке, сроки и на условиях, предусмотренных настоящим договором.</t>
  </si>
  <si>
    <t>2.2.2. Запрашивать информацию, необходимую для осуществления контроля соблюдения договорных величин потребления электроэнергии и мощности по приборам учета.</t>
  </si>
  <si>
    <t>2.2.3. Направлять уполномоченных представителей для совместного снятия показаний приборов учета.</t>
  </si>
  <si>
    <t>2.3. Заказчик обязуется:</t>
  </si>
  <si>
    <t>2.3.1. Обеспечить установку и допуск в эксплуатацию приборов учета, соответствующих установленным законодательством Российской Федерации требованиям, если на дату заключения настоящего договора энергопринимающие устройства (объекты электроэнергетики) не оборудованы приборами учета либо установленные приборы учета не соответствуют требованиям законодательства Российской Федерации.</t>
  </si>
  <si>
    <t>2.3.3. Соблюдать предусмотренный настоящим договором и документами о технологическом присоединении режим потребления (производства) электрической энергии (мощности).</t>
  </si>
  <si>
    <t>2.3.4. Оплачивать услуги Исполнителя по передаче электрической энергии в размере и сроки, которые определены разделом 4 настоящего договора.</t>
  </si>
  <si>
    <t>2.3.5. Поддерживать в надлежащем техническом состоянии принадлежащие ему средства релейной защиты и противоаварийной автоматики, приборы учета электрической энергии и мощности, устройства, обеспечивающие регулирование реактивной мощности, а также иные устройства, необходимые для поддержания требуемых параметров надежности и качества электрической энергии, и соблюдать требования, установленные для технологического присоединения и эксплуатации указанных средств, приборов и устройств, а также обеспечивать поддержание установленных автономных резервных источников питания в состоянии готовности к использованию при возникновении внерегламентных отключений, введении аварийных ограничений режима потребления электрической энергии (мощности) или использовании противоаварийной автоматики.</t>
  </si>
  <si>
    <t>2.3.6. Осуществлять эксплуатацию принадлежащих ему энергопринимающих устройств в соответствии с правилами технической эксплуатации, техники безопасности и оперативно-диспетчерского управления.</t>
  </si>
  <si>
    <t>2.3.7. Соблюдать заданные в установленном порядке Исполнителем, системным оператором (субъектом оперативно-диспетчерского управления) требования к установке устройств релейной защиты и автоматики, а также поддерживать схему электроснабжения с выделением ответственных нагрузок на резервируемые внешние питающие линии, обеспечивающие отпуск электрической энергии для покрытия технологической и аварийной брони.</t>
  </si>
  <si>
    <t>2.3.8. Поддерживать на границе балансовой принадлежности значения показателей качества электрической энергии, обусловленные работой его энергопринимающих устройств, соответствующие техническим регламентам и иным обязательным требованиям, в том числе соблюдать установленные договором значения соотношения потребления активной и реактивной мощности, определяемые для отдельных энергопринимающих устройств (групп энергопринимающих устройств).</t>
  </si>
  <si>
    <t>2.3.9. Выполнять требования Исполнителя и субъекта оперативно-диспетчерского управления в электроэнергетике об ограничении режима потребления в соответствии с утвержденными графиками аварийного ограничения режима потребления электрической энергии (мощности) при возникновении (угрозе возникновения) дефицита электрической энергии и мощности, а также в иных случаях, предусмотренных законодательством Российской Федерации в качестве основания для введения полного или частичного ограничения режима потребления.</t>
  </si>
  <si>
    <t>2.3.10. Представлять Исполнителю технологическую информацию (главные электрические схемы, характеристики оборудования, схемы устройств релейной защиты и противоаварийной автоматики, оперативные данные о технологических режимах работы оборудования).</t>
  </si>
  <si>
    <t>2.3.12. Информировать Исполнителя об объеме участия в автоматическом либо оперативном противоаварийном управлении мощностью, в нормированном первичном регулировании частоты и во вторичном регулировании мощности (для электростанций), а также о перечне и мощности токоприемников потребителя услуг, которые могут быть отключены устройствами противоаварийной автоматики.</t>
  </si>
  <si>
    <t>2.3.14. Обеспечивать соблюдение установленного в настоящем договоре в соответствии с законодательством Российской Федерации порядка взаимодействия Сторон в процессе учета электрической энергии (мощности) с использованием приборов учета.</t>
  </si>
  <si>
    <t>2.3.15. Обеспечивать соблюдение установленного актом согласования технологической и (или) аварийной брони режима потребления электрической энергии (мощности), а также уровня нагрузки технологической и (или) аварийной брони и сроков завершения технологического процесса при введении ограничения режима потребления электрической энергии.</t>
  </si>
  <si>
    <t>2.3.16. Обеспечивать проведение замеров на энергопринимающих устройствах (объектах электроэнергетики), в отношении которых заключен настоящий договор, и предоставлять Исполнителю информацию о результатах проведенных замеров в течение 3 рабочих дней с даты проведения соответствующего замера, кроме случаев наличия у потребителя электрической энергии системы учета, удаленный доступ к данным которой предоставлен Исполнителю, при получении от Исполнителя требования о проведении контрольных или внеочередных замеров с учетом периодичности таких замеров, установленной законодательством Российской Федерации об электроэнергетике, в том числе в соответствии с заданием субъекта оперативно-диспетчерского управления в электроэнергетике.</t>
  </si>
  <si>
    <t>2.4. Заказчик вправе:</t>
  </si>
  <si>
    <t>2.4.1. Подавать Исполнителю заявки на введение ограничения (возобновления) режима потребления в отношении потребителей в порядке, предусмотренном Правилами полного и (или) частичного ограничения режима потребления электрической энергии.</t>
  </si>
  <si>
    <t>2.4.2. Требовать от Исполнителя предоставления документов, предусмотренных настоящим договором.</t>
  </si>
  <si>
    <t>2.4.3. При необходимости требовать от Исполнителя совместного измерения показателей качества электрической энергии с оформлением соответствующего акта.</t>
  </si>
  <si>
    <t>2.4.4. Направлять Исполнителю мнения собственных или сторонних специалистов, иные заключения об изменении эксплуатационного состояния, о проведении ремонтных работ, модернизации и необходимости проведения иных мероприятий в отношении объектов электросетевого хозяйства, находящихся на балансе Исполнителя.</t>
  </si>
  <si>
    <t>3. Учет электрической энергии</t>
  </si>
  <si>
    <t>3.1. В соответствии с действующим законодательством Российской Федерации порядок взаимодействия Сторон в процессе учета электрической энергии (мощности) с использованием приборов учета, в том числе в части:</t>
  </si>
  <si>
    <t>- допуска установленного прибора учета в эксплуатацию;</t>
  </si>
  <si>
    <t>- определения прибора учета, по которому осуществляются расчеты за оказанные услуги по передаче электрической энергии;</t>
  </si>
  <si>
    <t>- эксплуатации прибора учета, в том числе обеспечение поверки прибора учета по истечении установленного для него межповерочного интервала;</t>
  </si>
  <si>
    <t>- восстановления учета в случае выхода из строя или утраты прибора учета, срок которого не может быть более 2 месяцев;</t>
  </si>
  <si>
    <t>- передачи данных приборов учета, если по условиям договора такая обязанность возложена на Заказчика;</t>
  </si>
  <si>
    <t>- сообщения о выходе прибора учета из эксплуатации,</t>
  </si>
  <si>
    <t>4. Порядок определения размера обязательств заказчика по оплате услуг и порядок расчетов</t>
  </si>
  <si>
    <t>4.1. Обязательства Заказчика определяются в размере стоимости оказанных услуг, установленном в соответствии с настоящим пунктом.</t>
  </si>
  <si>
    <t>4.2. Стоимость услуг по передаче электрической энергии определяется исходя из тарифа на услуги по передаче электрической энергии и объема оказанных услуг по передаче электрической энергии.</t>
  </si>
  <si>
    <t>4.6. Излишне уплаченная за услуги по передаче электрической энергии сумма засчитывается в счет платежа за следующий месяц.</t>
  </si>
  <si>
    <t>5. Ответственность сторон</t>
  </si>
  <si>
    <t>5.1. В случае неисполнения или ненадлежащего исполнения своих обязательств по настоящему договору Стороны несут ответственность в соответствии с действующим законодательством Российской Федерации.</t>
  </si>
  <si>
    <t>5.2. Убытки, причиненные Исполнителю в результате неисполнения или ненадлежащего исполнения Заказчиком условий настоящего договора, подлежат возмещению последним.</t>
  </si>
  <si>
    <t>5.3. Убытки, причиненные Заказчику в результате неисполнения или ненадлежащего исполнения Исполнителем условий настоящего договора, подлежат возмещению последним.</t>
  </si>
  <si>
    <t>5.4. Стороны освобождаются от ответственности за неисполнение или ненадлежащее исполнение обязательств по настоящему договору, если это было вызвано обстоятельствами непреодолимой силы (форс-мажорные обстоятельства), возникшими после заключения настоящего договора и препятствующими его выполнению.</t>
  </si>
  <si>
    <t>6. Порядок разрешения споров</t>
  </si>
  <si>
    <t>6.1. Споры и разногласия, которые могут возникнуть при исполнении настоящего договора, будут по возможности разрешаться путем переговоров между Сторонами.</t>
  </si>
  <si>
    <t>6.2. В случае, если Стороны не придут к соглашению, споры разрешаются в судебном порядке в соответствии с действующим законодательством Российской Федерации.</t>
  </si>
  <si>
    <t>7. Заключительные положения</t>
  </si>
  <si>
    <t>7.1. Настоящий договор составлен в двух экземплярах, имеющих одинаковую юридическую силу, - по одному экземпляру для каждой из Сторон.</t>
  </si>
  <si>
    <t>7.3. Настоящий договор считается продленным на тот же срок и на тех же условиях, если до окончания срока его действия ни одна из Сторон не заявит о его прекращении, изменении либо о заключении нового договора.</t>
  </si>
  <si>
    <t>7.4. Заявления, уведомления, извещения, требования или иные юридически значимые сообщения, с которыми договор связывает гражданско-правовые последствия для Сторон настоящего договора, влекут для этого лица такие последствия с момента доставки соответствующего сообщения Стороне или ее представителю.</t>
  </si>
  <si>
    <t>Сообщение считается доставленным и в тех случаях, если оно поступило Стороне, которой оно направлено, но по обстоятельствам, зависящим от нее, не было ему вручено или Сторона не ознакомилась с ним.</t>
  </si>
  <si>
    <t>7.5. Все изменения и дополнения к настоящему договору оформляются дополнительными соглашениями Сторон в письменной форме, которые являются неотъемлемой частью настоящего договора.</t>
  </si>
  <si>
    <t>7.6. Во всем остальном, что не предусмотрено настоящим договором, Стороны руководствуются законодательством Российской Федерации.</t>
  </si>
  <si>
    <t>8. Реквизиты и подписи сторон</t>
  </si>
  <si>
    <t>Исполнитель</t>
  </si>
  <si>
    <t>М. П.</t>
  </si>
  <si>
    <t>Заказчик</t>
  </si>
  <si>
    <t>Настоящая форма разработана в соответствии с положениями Федерального закона от 26 марта 2003 г. N 35-ФЗ "Об электроэнергетике", постановления Правительства РФ от 27 декабря 2004 г. N 861 "Об утверждении Правил недискриминационного доступа к услугам по передаче электрической энергии и оказания этих услуг, Правил недискриминационного доступа к услугам по оперативно-диспетчерскому управлению в электроэнергетике и оказания этих услуг,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t>
  </si>
  <si>
    <t>г. [место заключения договора]</t>
  </si>
  <si>
    <t>[число, месяц, год]</t>
  </si>
  <si>
    <t>[Наименование юридического лица - сетевой организации] в лице [должность, Ф. И. О.], действующего на основании [документ, подтверждающий полномочия], именуемое в дальнейшем "Исполнитель", с одной стороны и</t>
  </si>
  <si>
    <t>[наименование юридического лица - потребителя услуг] в лице [должность, Ф. И. О.], действующего на основании [документ, подтверждающий полномочия], именуемое в дальнейшем "Заказчик", с другой стороны, а вместе именуемые "Стороны", заключили настоящий договор о нижеследующем:</t>
  </si>
  <si>
    <t>1.2. Величина заявленной мощности, в пределах которой Исполнитель принимает на себя обязательства обеспечить передачу электрической энергии в указанных в настоящем договоре точках отпуска, определена в приложении N [значение], являющемся неотъемлемой частью настоящего договора.</t>
  </si>
  <si>
    <t>1.3. Плановые объемы электрической энергии, поступающие в сеть Исполнителя в точках приема, обозначены Сторонами в приложении N [значение], являющемся неотъемлемой частью настоящего договора.</t>
  </si>
  <si>
    <t>1.4. Величина максимальной мощности энергопринимающих устройств, технологически присоединенных в установленном законодательством Российской Федерации порядке к электрической сети, с распределением указанной величины по каждой точке поставки, определена в приложении N [значение], являющемся неотъемлемой частью настоящего договора.</t>
  </si>
  <si>
    <t>1.5. Ответственность Заказчика и Исполнителя за состояние и обслуживание объектов электросетевого хозяйства определяется балансовой принадлежностью Исполнителя и Заказчика и фиксируется в акте разграничения балансовой принадлежности электросетей и акте эксплуатационной ответственности Сторон, являющихся приложениями N [значение] к настоящему договору.</t>
  </si>
  <si>
    <t>1.6. Технические характеристики точек присоединения объектов электросетевого хозяйства Исполнителя к электрическим сетям Заказчика и/или объектов электросетевого хозяйства Заказчика к электрическим сетям Исполнителя указываются в приложении N [значение], являющемся неотъемлемой частью настоящего договора.</t>
  </si>
  <si>
    <t>1.7. Сведения о приборах учета электрической энергии (мощности), установленных на дату заключения настоящего договора в отношении энергопринимающих устройств, объектов электроэнергетики и используемых для расчетов по договору, указаны в приложении N [значение], являющемся неотъемлемой частью настоящего договора.</t>
  </si>
  <si>
    <t>2.1.4. Информировать Заказчика об аварийных ситуациях в электрических сетях, ремонтных и профилактических работах, влияющих на исполнение обязательств по настоящему договору в [указать порядок и сроки].</t>
  </si>
  <si>
    <t>2.3.2. Обеспечить эксплуатацию принадлежащих ему на праве собственности или ином законном основании систем противоаварийной и режимной автоматики, а также возможность реализации такого воздействия систем противоаварийной и режимной автоматики в соответствии с требованиями субъекта оперативно-диспетчерского управления в электроэнергетике и Исполнителя в случае, если энергопринимающие устройства подключены к системам противоаварийной и режимной автоматики, установленным в соответствии с Правилами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утвержденными постановлением Правительства РФ от 27.12.2004 г. N 861, и находятся под их воздействием.</t>
  </si>
  <si>
    <t>2.3.11. Информировать Исполнителя об аварийных ситуациях на энергетических объектах, плановом, текущем и капитальном ремонте на них в [указать сроки].</t>
  </si>
  <si>
    <t>2.3.13. Беспрепятственно допускать уполномоченных представителей Исполнителя в пункты контроля и учета количества и качества переданной электрической энергии в [указать порядок и случаи].</t>
  </si>
  <si>
    <t>2.3.17. Обеспечить предоставление проекта акта согласования технологической и (или) аварийной брони Исполнителю в течение 30 дней с даты заключения настоящего договора, если на эту дату у Заказчика, ограничение режима потребления электрической энергии (мощности) которого может привести к экономическим, экологическим, социальным последствиям, категории которых определены в приложении к Правилам полного и (или) частичного ограничения режима потребления электрической энергии, утвержденным постановлением Правительства РФ от 04.05.2012 г. N 442, отсутствовал акт согласования технологической и (или) аварийной брони.</t>
  </si>
  <si>
    <t>определен в приложении N [значение], являющемся неотъемлемой частью настоящего договора.</t>
  </si>
  <si>
    <t>4.3. Объем оказанных Исполнителем услуг по передаче электрической энергии определяется [указать сведения об объеме электрической энергии (мощности), используемом для определения размера обязательств, или порядок определения такого объема].</t>
  </si>
  <si>
    <t>4.4. Стоимость услуг Исполнителя по передаче электрической энергии: [указать порядок расчета].</t>
  </si>
  <si>
    <t>4.5. Оплата услуг по передаче электрической энергии осуществляется Заказчиком в следующем порядке в сроки: [указать сроки и порядок оплаты].</t>
  </si>
  <si>
    <t>7.2. Настоящий договор считается заключенным с момента его подписания Сторонами и действует до [число, месяц, год].</t>
  </si>
  <si>
    <t>Юридически значимые сообщения подлежат передаче путем [вписать нужное - почтовой, факсимильной, электронной связи].</t>
  </si>
  <si>
    <t>[вписать нужное]</t>
  </si>
  <si>
    <t>[должность, подпись, инициалы, фамилия]</t>
  </si>
  <si>
    <t>п.19 о)</t>
  </si>
  <si>
    <t>Информация о способах приобретения, стоимости и объемах товаров,</t>
  </si>
  <si>
    <t>необходимых для оказания услуг по передаче электроэнергии, включая информацию:</t>
  </si>
  <si>
    <r>
      <t xml:space="preserve">1. </t>
    </r>
    <r>
      <rPr>
        <b/>
        <sz val="16"/>
        <color theme="1"/>
        <rFont val="Times New Roman"/>
        <family val="1"/>
        <charset val="204"/>
      </rPr>
      <t>СТО ИСМ 03.00-2016</t>
    </r>
    <r>
      <rPr>
        <sz val="16"/>
        <color theme="1"/>
        <rFont val="Times New Roman"/>
        <family val="1"/>
        <charset val="204"/>
      </rPr>
      <t xml:space="preserve"> - ПОРЯДОК ЗАКЛЮЧЕНИЯ ДОГОВОРОВ (КОНТРАКТОВ) </t>
    </r>
  </si>
  <si>
    <t>п.19 г) абзац 3. О затратах на оплату потерь.</t>
  </si>
  <si>
    <t>Постановление РЭК Свердловской области № 274 -ПК от 27.12.2019</t>
  </si>
  <si>
    <t>1 полугодие</t>
  </si>
  <si>
    <t>2 полугодие</t>
  </si>
  <si>
    <t>Баланс электрической энергии по диапазонам напряжения</t>
  </si>
  <si>
    <r>
      <t xml:space="preserve">11 п.б абзц.11  </t>
    </r>
    <r>
      <rPr>
        <sz val="10"/>
        <rFont val="Arial Cyr"/>
        <charset val="204"/>
      </rPr>
      <t>потери электроэнергии потребителям не предъявляются</t>
    </r>
  </si>
  <si>
    <t>4.3.2</t>
  </si>
  <si>
    <t>Общество с ограниченной ответственностью "Энергошаля", г. Екатеринбург</t>
  </si>
  <si>
    <t>15.3.2</t>
  </si>
  <si>
    <t>Кузнецова Нина Николаевна</t>
  </si>
  <si>
    <t>Информация опубликована www.pravo-gov66.ru и в Областной газете</t>
  </si>
  <si>
    <t>выполнение, %,*</t>
  </si>
  <si>
    <t>**  среднее арифметическое значение из максимальных в  каждые рабочие сутки фактических почасовых объёмов потребления электроэнергии  в установленные системным оператором плановые часы пиковой нагрузки,</t>
  </si>
  <si>
    <t>исходя из АСКиУЭ</t>
  </si>
  <si>
    <t>ПС № 3 яч. 9 фид. Поселок</t>
  </si>
  <si>
    <t>ПС № 102 яч. 8 фид. АТП-10</t>
  </si>
  <si>
    <t>ОАО "Свердловскстройтранс" АТП-10</t>
  </si>
  <si>
    <t>поданных заявок и объема мощности, необходимого для их удовлетворения;</t>
  </si>
  <si>
    <t>заключенных договоров об осуществлении технологического присоединения к электрическим сетям, содержащих сведения об объеме присоединяемой мощности, о сроках и плате по каждому договору;</t>
  </si>
  <si>
    <t>аннулированных заявок на технологическое присоединение;</t>
  </si>
  <si>
    <t>выполненных присоединений и присоединенной мощности:</t>
  </si>
  <si>
    <t>год</t>
  </si>
  <si>
    <t>Информация о ходе выполнения сетевой организацией технических условий</t>
  </si>
  <si>
    <t>Акционерное общество "Северский трубный завод"</t>
  </si>
  <si>
    <t>Информация за 2020 год</t>
  </si>
  <si>
    <t>Информация о тарифах на услуги по передаче электрической энергии за 2020 год</t>
  </si>
  <si>
    <t>Акционерное Общество " Северский трубный завод"</t>
  </si>
  <si>
    <t>Информация о тарифах на услуги по передаче электрической энергии на 2021 год</t>
  </si>
  <si>
    <t xml:space="preserve"> Акционерное Общество "Северский трубный завод"</t>
  </si>
  <si>
    <t>2021 год</t>
  </si>
  <si>
    <t>Акционерное общество "Северский трубный завод" осуществляет услуги по передаче электроэнергии на территории муниципального образования город Полевской и село Курганово</t>
  </si>
  <si>
    <t>Акты разграничения балансовой принадлежности от 2013 года между ОАО "МРСК Урала" и АО "СТЗ".</t>
  </si>
  <si>
    <t>На сайте АО "СТЗ" размещены утвержденные паспорта услуг (процессов) согласно Стандарта качества обслуживания сетевыми организациями потребителей услуг.</t>
  </si>
  <si>
    <t>На 1 марта 2021 года в адрес АО "СТЗ" нет заявлений от потребителей о намерении перераспределить максимальную мощность в пользу иных лиц.</t>
  </si>
  <si>
    <t>Приложение № 7 Стандарта качества обслуживания за 2019 год размещен на сайте АО "СТЗ". Информация за 2020 год будет размещена на сайте АО "СТЗ" до 1 апреля 2021 года.</t>
  </si>
  <si>
    <t>Договор купле продажи (поставки) электрической энергии (мощности) в целях компенсации потерь электрической энергии в сетях АО "СТЗ" отсутствует</t>
  </si>
  <si>
    <t>По вопросам введения полного или частичного ограничения потребеления мощности потребителей обращаться:</t>
  </si>
  <si>
    <t>по тел. (34350) 3 30 23; 3 39 02; 3 23 03; 3 27 06</t>
  </si>
  <si>
    <t xml:space="preserve">на эл. адрес: NikulinVV@stw.ru; ShvaevAN@stw.ru </t>
  </si>
  <si>
    <t>АО "СТЗ" не закупает товары для производства электроэнергии. Оказывает услуги только по передаче электроэнергии по своим сетям.</t>
  </si>
  <si>
    <t>Данные по стоимости и объеме размещены в разделах  файла "Информация за 2020 год.xls":</t>
  </si>
  <si>
    <t>Инвестиционные программы Акционерного общества  "Северский трубный завод" для расширения пропускной способности, снижения потерь в сетях и увеличения резерва для присоединения потребителей  отсутствуют.</t>
  </si>
  <si>
    <t>Информация об основных этапах обработки заявок юридических и физических лиц и индивидуальных предпринимателей на технологическое присоединение к электрическим сетям  2020 год</t>
  </si>
  <si>
    <t>Заявок на технологическое присоединение к сетям АО "СТЗ" не было. Договора заключенные в 2019 году выполнены в 2019 году.</t>
  </si>
  <si>
    <t>Заявок на технологическое присоединение к сетям АО "СТЗ" в 2020 году не было</t>
  </si>
  <si>
    <t xml:space="preserve">На сайте АО "СТЗ" планируется создание личного кабинента для приема заявок на технологическое присоединение к сетям электроснабжения. </t>
  </si>
  <si>
    <t>Оказание услуг по технологическому присоединению оказывается АО «СТЗ» осуществляется на основании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утвержденных Постановлением Правительством РФ от 27 декабря 2004г. № 861 (с изменениями и дополнениями).</t>
  </si>
  <si>
    <t>Порядок выполнения технологических, технических и других мероприятий, связанных с технологическим присоединением к сетям АО "СТЗ" на основании "Правил технологического присоединения" утвержден в Паспорте услуг на технологическое присоединение. Размещен на сайте АО "СТЗ".</t>
  </si>
  <si>
    <t>Постановление РЭК Свердловской области № 251 -ПК от 23.12.2020</t>
  </si>
  <si>
    <t>с 01.01.2021 г. по 31.12.2021 г.</t>
  </si>
  <si>
    <t>Постановлением РЭК Свердловской области № 251-ПК от 23.12.2020 утверждены тарифные ставки и ставки за еденицу максимальной мощности для определения платы за технологическое присоединение к электрическим сетям сетевых организаций на территории Свердловской области по мероприятиям "последней мили" и формулы платы за технологическое присоединение.</t>
  </si>
  <si>
    <t>Постановление РЭК Свердловской области № 251-ПК от 23.12.2020г. Опубликованному в Областной газете                                                                Расходы АО "СТЗ", связанные с технологическим присоединением, не включенные в плату за технологическое присоединение отсутствуют.</t>
  </si>
  <si>
    <t xml:space="preserve">Затраты  АО "СТЗ" на покупку потерь  электрической энергии </t>
  </si>
  <si>
    <t>Проведено техническое освидетельствование объектов электросетевого хозяйства АО "СТЗ" (оборудования подстанций и сетей), по результатам технического освидетельствования установлено, что оборудование технически исправно, состояние оборудования и сетей удовлетворительно и годно к эксплуатации</t>
  </si>
  <si>
    <t>Сводные данные об аварийных отключениях за 2020 год</t>
  </si>
  <si>
    <t>ПС ДОК РУ-0,4 кВ фид. Анюта</t>
  </si>
  <si>
    <t>ООО "Анюта"</t>
  </si>
  <si>
    <t>22.05.2020 в 11-30</t>
  </si>
  <si>
    <t>22.05.2020 в 11-50</t>
  </si>
  <si>
    <t>Аварийное отключение выключателя 0,4 кВ фид. Анюта. Вышел из строя ТТ. Повреждение контактного соединения кабеля 0,4 кВ фид. Анюта</t>
  </si>
  <si>
    <t>Устранили неисправность, заменили ТТ. У потребителя перераспределили нагрузку по фазам.</t>
  </si>
  <si>
    <t>25.05.2020 в 16-10</t>
  </si>
  <si>
    <t>25.05.2020 в 18-56</t>
  </si>
  <si>
    <t>19.07.2020 в 16-15</t>
  </si>
  <si>
    <t>19.07.2020  в 19-33</t>
  </si>
  <si>
    <t>20.07.2020 в 21-30</t>
  </si>
  <si>
    <t>21.07.2020 в 06-22</t>
  </si>
  <si>
    <t>Отключение линии от действия МТЗ. Авария в сети смежной сетевой. Упавшие ветки деревьев.</t>
  </si>
  <si>
    <t>Отключение линии от действия МТЗ. Авария в сети смежной сетевой. Сработал разрядник на опоре № 121.</t>
  </si>
  <si>
    <t>Отключение линии от действия МТЗ. Авария в сети смежной сетевой. Обрыв шлейфа на опоре № 33.</t>
  </si>
  <si>
    <t>Мероприятия по устранению нарушений выполнены смежной сетевой.</t>
  </si>
  <si>
    <t>24.07.2020 в 07-39</t>
  </si>
  <si>
    <t>24.07.2020 в 14-58</t>
  </si>
  <si>
    <t>Отключение линии от МТЗ.                    Авария в сети потребителя. Повреждение концевой разделки кабеля на опоре № 8.</t>
  </si>
  <si>
    <r>
      <t xml:space="preserve">Объем недопоставленной в результате аварийных отключений электрической энергии - </t>
    </r>
    <r>
      <rPr>
        <i/>
        <sz val="10"/>
        <rFont val="Arial Cyr"/>
        <charset val="204"/>
      </rPr>
      <t>по вине сетевой организации 2,997 кВт.ч.</t>
    </r>
  </si>
  <si>
    <t>Информация об общей пропускной способности сетей АО «СТЗ»</t>
  </si>
  <si>
    <t>на 1 марта   2021 года</t>
  </si>
  <si>
    <t xml:space="preserve">Планы ремонтов  оборудования и сетей АО "СТЗ" на  2021 год. </t>
  </si>
  <si>
    <t>* Выполнение (%) от общего числа планируемых ремонтов оборудования за год</t>
  </si>
  <si>
    <t>ГПП-2 – Т-1, ЛР-1, РП-3, реактор 1,3 – средний ремонт</t>
  </si>
  <si>
    <t>Разъединители ЛР1 220 кВ, ЛР2 220 кВ, В 220 кВ Т1, В 220 кВ Т2 – средний ремонт</t>
  </si>
  <si>
    <t>АО "СТЗ"</t>
  </si>
  <si>
    <t xml:space="preserve">Сведения о наличии технической возможности и свободной мощности для технологического присоединения к сетям АО "СТЗ" по центрам питания в П.19 г) абзац 7. </t>
  </si>
  <si>
    <t xml:space="preserve">Заявки на технологическое присоединение направлять в адрес главного энергетика АО "СТЗ. В электронном виде возможно направлять заявку на технологическое присоединение на электронный адрес:  StakheevaNV@stw.ru   </t>
  </si>
  <si>
    <t xml:space="preserve">Для получения дополнительной информации можно обратиться в ОГЭ АО "СТЗ" по тел. (34350) 3 23 00; 3 27 06; или на эл. почту: StakheevaNV@stw.ru   </t>
  </si>
  <si>
    <t>Сведения о поданных заявках на технологическое присоединение в сетях АО «СТЗ» за 2020 год по итогам          на 1 марта 2021 года</t>
  </si>
  <si>
    <t>Заявок на технололгическое присоединение к сетям электроснабжения  АО "СТЗ" в 2020 году не поступало</t>
  </si>
  <si>
    <t>Условия договоров об осуществлении  технологического присоединения к электрическим сетям АО "СТЗ"</t>
  </si>
  <si>
    <t>5. Осуществление АО «СТЗ» (сетевой организацией) фактического присоединения объектов Заявителя к электрическим сетям.</t>
  </si>
  <si>
    <r>
      <t xml:space="preserve">2. </t>
    </r>
    <r>
      <rPr>
        <b/>
        <sz val="16"/>
        <color theme="1"/>
        <rFont val="Times New Roman"/>
        <family val="1"/>
        <charset val="204"/>
      </rPr>
      <t>ПОЛОЖЕНИЕ П 117-01-2018</t>
    </r>
    <r>
      <rPr>
        <sz val="16"/>
        <color theme="1"/>
        <rFont val="Times New Roman"/>
        <family val="1"/>
        <charset val="204"/>
      </rPr>
      <t xml:space="preserve"> - О тендерных комитетах АО "СТЗ" </t>
    </r>
  </si>
  <si>
    <t>И КОНТРОЛЬ ИХ ИСПОЛНЕНИЯ. (с изменениями)</t>
  </si>
  <si>
    <t>по проведению конкурсов на право заключения договоров. (с изменениями)</t>
  </si>
  <si>
    <t>АО «Северский трубный завод»</t>
  </si>
  <si>
    <t>Поставка полного объема необходимой для АО «СТЗ» электроэнергии производится с оптового рынка по Договору электроснабжения № 117/5-124-861 от 21.07.2005 г., заключенного с АО «Энергосбытовая компания «Восток».</t>
  </si>
  <si>
    <t>1.      АО «Энергосбытовая компания «Восток» подает АО «СТЗ» через присоединенную сеть собственника или законного владельца электросетевого оборудования, оказывающего услуги по передаче электроэнергии (мощности), электрическую энергию (мощность) в объеме, предусмотренном приложением «Договорные объемы отпуска электроэнергии и мощности» к Договору.</t>
  </si>
  <si>
    <t>2.      Право собственности на электрическую энергию (мощность) переходит к АО «СТЗ» в группах точек поставки потребления, зарегистрированных АО «ЭК «Восток» на свое имя на оптовом рынке и указанных в «Перечне точек поставки и средств измерений» (приложение к Договору) (с учетом перетока по точкам «отдачи»).</t>
  </si>
  <si>
    <t>4.      АО «СТЗ» производит снятие показаний приборов коммерческого учета по состоянию на 24-00 часа Московского времени последних суток расчетного периода и представлять АО «ЭК «Восток» отчет о расходе энергии (мощности) не позднее 3 (третьего) числа каждого месяца.</t>
  </si>
  <si>
    <t>5.      АО «ЭК «Восток» ежемесячно на основании показаний приборов коммерческого учета АО «СТЗ» формирует и оформляет по состоянию на 24-00 часа Московского времени последних суток расчетного периода «Сводный акт первичного учета сальдо перетоков электроэнергии» и направляет его АО «СТЗ».</t>
  </si>
  <si>
    <t>6.      Ежемесячно на основании «Сводного акта первичного учета сальдо перетоков электроэнергии» АО «ЭК «Восток» оформляет «Акт приема-передачи электрической энергии и направляет его АО «СТЗ».</t>
  </si>
  <si>
    <t>Подписанные АО «СТЗ» Акт и направленная АО «ЭК «Восток» счет-фактура являются основанием для оплаты АО «СТЗ» и окончательного расчета за энергию (мощность) за расчетный период.</t>
  </si>
  <si>
    <t>8.      Стоимость электрической энергии (мощности), приобретаемой АО «СТЗ» у АО «ЭК «Восток», состоит из стоимости купленной АО «ЭК «Восток» электрической энергии (мощности) на оптовом рынке электроэнергии (мощности), определяемой в соответствии с регламентами оптового рынка, стоимости услуг по передаче электрической энергии, стоимости иных услуг, оказание которых является неотъемлемой частью процесса поставки электрической энергии (мощности), и сбытовой надбавки АО «ЭК «Восток».</t>
  </si>
  <si>
    <t>9.      Порядок расчета стоимости электроэнергии (мощности), приобретаемой АО «СТЗ» у АО «ЭК «Восток», определяется в соответствии с дополнительным соглашением, подписываемым сторонами. В случае изменения правовых актов и регламентов оптового рынка, стороны руководствуются правовыми актами и регламентами оптового рынка в редакции, действующей на момент правоотношений сторон.</t>
  </si>
  <si>
    <t xml:space="preserve">10.  В целях обеспечения снабжения АО «СТЗ» электрической энергией (мощностью) по Договору, АО «СТЗ» подает АО «ЭК «Восток» уведомление о своих ежедневных плановых объемах почасового потребления по следующему графику: </t>
  </si>
  <si>
    <t>В случае несвоевременного предоставления данных АО «СТЗ», АО «ЭК «Восток» принимает плановые объемы почасового потребления АО «СТЗ» на сутки энергоснабжения равными плановым объемам почасового потребления АО «СТЗ» за соответствующие сутки предыдущей недели.</t>
  </si>
  <si>
    <t>11.  Оплата АО «СТЗ» потребленной энергии (мощности), получаемой от АО «ЭК «Восток», производится путем перечисления денежных средств на расчетный счет указанный АО «ЭК «Восток». Обязательство АО «СТЗ» по оплате потребленной энергии (мощности) считается исполненным с момента зачисления денежных средств на расчетный счет, указанный АО «ЭК «Восток».</t>
  </si>
  <si>
    <t>12.  Авансовая оплата энергии (мощности) осуществляется АО «СТЗ»  в соответствии с плановыми счетами, выставляемыми АО «ЭК «Восток».</t>
  </si>
  <si>
    <t>Оплату стоимости полученной энергии (мощности) АО «СТЗ» осуществляет в соответствии с ниже установленной плановой схемой платежей (в следующие периоды):</t>
  </si>
  <si>
    <t>13.  По окончании каждого расчетного периода на основании выставленных «ЭК «Восток» АО «СТЗ» счетов-фактур Стороны осуществляют сверку расчетов, оформляемую Актом сверки расчетов  по каждому расчетному периоду.</t>
  </si>
  <si>
    <t>14.  Сверка расчетов за потребленную энергию (мощность), получаемую АО «СТЗ» от АО «ЭК «Восток», по итогам месяца производится по объему и стоимости отпущенной и полученной энергии (мощности) по данным приборов коммерческого учета с учетом стоимости отклонений с последующим составлением двухстороннего Акта сверки расчетов.</t>
  </si>
  <si>
    <t>15.  Акт сверки расчетов составляется АО «ЭК «Восток» и высылается АО «СТЗ» для подписания.</t>
  </si>
  <si>
    <t>16.  АО «СТЗ» в трехдневный срок подписывает Акт сверки расчетов и высылает один экземпляр АО ЭК «Восток», или высылает мотивированные возражения.</t>
  </si>
  <si>
    <t>с 01.01.2021 г. по 30.06.2021 г.</t>
  </si>
  <si>
    <t xml:space="preserve"> с 01.07.2021 г. по 31.12.2021</t>
  </si>
  <si>
    <t>Информация опубликована www.pravo-gov66.ru № 28891 от 30.12.2020 и в Областной газете</t>
  </si>
  <si>
    <t>Постановление РЭК Свердловской области №271 -ПК от 29.12.2020</t>
  </si>
  <si>
    <t>Информация опубликована www.pravo-gov66.ru  № 24265 от 30.12.2019 и в Областной газете</t>
  </si>
  <si>
    <t>2020 год</t>
  </si>
  <si>
    <t>годовой 2020</t>
  </si>
  <si>
    <t>за 2020 год</t>
  </si>
  <si>
    <t>Потери в ЛЭП 110 кВ и головных трансформаторах и реакторах</t>
  </si>
  <si>
    <t>Потери в ЛЭП 6 кВ и трансформаторах</t>
  </si>
  <si>
    <t>НДС</t>
  </si>
  <si>
    <t>Затраты на оплату потерь составили  9 901 515,96 руб.( с НДС)</t>
  </si>
  <si>
    <t>Акционерного общества «Северский трубный завод»</t>
  </si>
  <si>
    <t>Поставка полного объема необходимой для  АО «СТЗ» электроэнергии производится с оптового рынка по Договору электроснабжения № 117/5-124-861 от 21.07.2005 г., заключенного с АО «Энергосбытовая компания «Восток».</t>
  </si>
  <si>
    <t>Подписанные  АО «СТЗ» Акт и направленная АО «ЭК «Восток» счет-фактура являются основанием для оплаты АО «СТЗ» и окончательного расчета за энергию (мощность) за расчетный период.</t>
  </si>
  <si>
    <t>Оказание услуг по передаче электроэнергии (мощности) по сетям через технологические устройства, принадлежащих АО «СТЗ» на праве собственности, обеспечивает передачу электрической энергии от точек приема до точек отпуска в полном объеме необходимом для исполнения обязательств по Договору оказания услуг по передаче электрической энергии и мощности № 25-ПЭ от 24.11.2006 г., заключенного с ОАО «Межрегиональная распределительная сетевая компания Урала».</t>
  </si>
  <si>
    <t>1.      АО «СТЗ» оказывает ОАО «МРСК Урала» услуги по передаче электрической энергии (мощности), в объеме, предусмотренном приложением «Плановое количество отпускаемой из сети АО «СТЗ» электрической энергии и мощности» к Договору.</t>
  </si>
  <si>
    <t>2.               Передача электрической энергии и мощности производится АО «СТЗ» в пределах присоединенной мощности в точках приема и отпуска энергии, указанной в «Актах разграничения балансовой принадлежности сетей и эксплуатационной ответственности сторон».</t>
  </si>
  <si>
    <t>3.      АО «СТЗ» производит снятие показаний приборов учета по состоянию на 24-00 часа последних суток расчетного периода. При необходимости оформляет с Потребителями Акты безучетного потребления электрической энергии, производит расчет отпущенной из сети электрической энергии в соответствии с расчетными способами, предусмотренными настоящим договором и приложениями к нему. Представляет один экземпляр первичного документа об отпущенной электроэнергии соответствующему гарантирующему поставщику, «Сводные ведомости объемов передачи электрической энергии» по каждому гарантирующему поставщику и энергосбытовой организации передает ОАО «МРСК Урала» не позднее 3 (третьего) числа каждого месяца.</t>
  </si>
  <si>
    <t>5.       Объемы отпуска электрической энергии из сети АО «СТЗ» определяются по уровням напряжения: ВН (220-110 кВ); СН I (35 кВ); СН II (20-1 кВ); НН (ниже 1 кВ), и по категориям потребителей в соответствии с «Методическими указаниями по расчету тарифов и цен на электрическую энергию на розничном рынке», если иное не предусмотрено действующими нормативно-правовыми актами или настоящим Договором.</t>
  </si>
  <si>
    <t>4.        Объем приема электрической энергии в сеть  АО «СТЗ» формируется в сальдовом выражении с дифференциацией по уровням напряжения. АО «СТЗ» в срок до 5 числа месяца, следующего за отчетным, на основании «Актов снятия показаний приборов учета по точкам приема электроэнергии», формирует и подписывает «Ведомости приема электроэнергии в сеть ПАО «СТЗ», а также «Сводную ведомость приема электроэнергии в сеть ПАО «СТЗ»</t>
  </si>
  <si>
    <t>6.      АО «СТЗ» оформляет «Акт оказанных услуг» на согласованный (неоспариваемый) объем передачи электрической энергии (мощности) за отчетный месяц и направляет его в адрес ОАО «МРСК Урала» до 15 числа месяца, следующего за отчетным.</t>
  </si>
  <si>
    <t>7.      На основании «Акта оказанных услуг» АО «СТЗ» выставляет счет-фактуру на переданную электрическую энергию (мощность).</t>
  </si>
  <si>
    <t>10.  Оплата услуг по передаче электрической энергии (мощности) между АО «СТЗ» и ОАО «МРСК Урала» определяется в соответствии с п. 6.27  Договора.</t>
  </si>
  <si>
    <t xml:space="preserve"> До 15 числа расчетного месяца ОАО «МРСК Урала» оплачивает АО «СТЗ» 20% от суммы платежа, определенного для соответствующего месяца оказания услуги, исходя из плановых объемов передачи электрической энергии (мощности) текущего месяца, указанных в Приложении №3 к  Договору.</t>
  </si>
  <si>
    <t xml:space="preserve"> Окончательный расчет производится до 30 числа месяца, следующего за расчетным, с учетом платежей, произведенных ОАО «МРСК Урала» ранее за тот же период, исходя из фактических объемов передачи электрической энергии (мощности) согласно «Акту об оказании услуг» и на основании выставленной АО «СТЗ» счет-фактуры. Если плановый платеж превысил объем фактически оказанной услуги, то переплата засчитывается в счет следующего платежа.</t>
  </si>
  <si>
    <t xml:space="preserve"> До 30(31) числа расчетного месяца – 50% от суммы платежа, определенного для соответствующего месяца оказания услуги, исходя из плановых объемов передачи электрической энергии (мощности) текущего месяца, указанных в Приложении №3 к настоящему Договору.</t>
  </si>
  <si>
    <t>На сайте АО "СТЗ" размещены паспорта услуг (процесса)</t>
  </si>
  <si>
    <t>Потери мощности в сетях АО "СТЗ" в абсолютном выражении</t>
  </si>
  <si>
    <t>Потери  мощности в сетях  АО "СТЗ" в относительном выражении %</t>
  </si>
  <si>
    <t>в том числе   сетевым организациям, присоединенным  к сетям   АО "СТЗ"</t>
  </si>
  <si>
    <t>в том числе   сетевым организациям, присоединенным  к сетям АО "СТЗ"</t>
  </si>
  <si>
    <t>Потери электроэнергии в сетях  АО "СТЗ" в абсолютном выражении</t>
  </si>
  <si>
    <t>Потери электроэнергии в сетях  АО "СТЗ" в относительном выражении %</t>
  </si>
  <si>
    <t xml:space="preserve">      АО "Северский трубный завод"</t>
  </si>
  <si>
    <t>11.       Оплата ОАО «МРСК Урала» за оказание услуг по передаче электрической энергии (мощности) от  АО «СТЗ», производится путем перечисления денежных средств на расчетный счет, указанный АО «СТЗ». Обязательство ОАО «МРСК Урала» по оплате потребленной электрической энергии (мощности) считается исполненным с момента зачисления денежных средств на расчетный счет, указанный АО «СТЗ».</t>
  </si>
  <si>
    <t>Отпуск электроэнергии в сеть АО "СТЗ"</t>
  </si>
  <si>
    <t>«11»  февраля  2021 год</t>
  </si>
  <si>
    <t>п.19 г) абзац 2 Информация об отпуске электроэнергии в сеть  и отпуске электроэнергии из сети сетевой компанией по уровням напряжения, используемых для ценообразования, потребителям электрической энергии и территориальным сетевым организациям, присоединенным к сетям сетевой организации.</t>
  </si>
  <si>
    <t>Приложение 7</t>
  </si>
  <si>
    <t>П. 19 з)</t>
  </si>
  <si>
    <t>Мероприятия по снижению потерь в сетях АО "СТЗ" не требуются.</t>
  </si>
  <si>
    <t>Договор на покупку электроэнергии для компенсации потерь в сетях АО "СТЗ" отсутствует</t>
  </si>
  <si>
    <t>Уровень нормативных потерь электроэнергии АО  "Северский трубный завод" на 2021 год 0,0101 МВт утверждено приказом ФАС № 1164/20-ДСП от 26  ноября 2020г.</t>
  </si>
  <si>
    <t>Уровень нормативных потерь электроэнергии АО  "Северский трубный завод" на 2021 год 0,0046 млн. кВт.ч в месяц утверждено приказом ФАС № 1164/20-ДСП от 26  ноября 2020г.</t>
  </si>
  <si>
    <t>Уровень нормативных потерь электроэнергии АО  "Северский трубный завод" на 2021 год 0,06 млн. кВт.ч  утверждено приказом ФАС № 1164/20-ДСП от 26  ноября 2020г.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</si>
</sst>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0&quot;р.&quot;"/>
    <numFmt numFmtId="166" formatCode="#,##0.0000"/>
    <numFmt numFmtId="167" formatCode="0.000"/>
    <numFmt numFmtId="168" formatCode="#,##0.000\ _₽"/>
  </numFmts>
  <fonts count="92" x14ac:knownFonts="1">
    <font>
      <sz val="10"/>
      <name val="Arial Cyr"/>
      <charset val="204"/>
    </font>
    <font>
      <sz val="10"/>
      <name val="Arial Cyr"/>
      <charset val="204"/>
    </font>
    <font>
      <sz val="10"/>
      <name val="Times New Roman CYR"/>
      <family val="1"/>
      <charset val="204"/>
    </font>
    <font>
      <b/>
      <sz val="14"/>
      <name val="Franklin Gothic Medium"/>
      <family val="2"/>
      <charset val="204"/>
    </font>
    <font>
      <b/>
      <sz val="9"/>
      <name val="Tahoma"/>
      <family val="2"/>
      <charset val="204"/>
    </font>
    <font>
      <b/>
      <sz val="10"/>
      <name val="Arial Cyr"/>
      <charset val="204"/>
    </font>
    <font>
      <sz val="8"/>
      <name val="Arial Cyr"/>
      <charset val="204"/>
    </font>
    <font>
      <sz val="9"/>
      <name val="Tahoma"/>
      <family val="2"/>
      <charset val="204"/>
    </font>
    <font>
      <sz val="8"/>
      <name val="Tahoma"/>
      <family val="2"/>
      <charset val="204"/>
    </font>
    <font>
      <b/>
      <sz val="12"/>
      <name val="Arial Cyr"/>
      <charset val="204"/>
    </font>
    <font>
      <sz val="12"/>
      <name val="Times New Roman"/>
      <family val="1"/>
      <charset val="204"/>
    </font>
    <font>
      <sz val="14"/>
      <name val="Times New Roman"/>
      <family val="1"/>
      <charset val="204"/>
    </font>
    <font>
      <sz val="10"/>
      <name val="Times New Roman"/>
      <family val="1"/>
      <charset val="204"/>
    </font>
    <font>
      <sz val="12"/>
      <name val="Arial Cyr"/>
      <charset val="204"/>
    </font>
    <font>
      <b/>
      <sz val="9"/>
      <color theme="6" tint="-0.499984740745262"/>
      <name val="Tahoma"/>
      <family val="2"/>
      <charset val="204"/>
    </font>
    <font>
      <b/>
      <sz val="10"/>
      <color theme="6" tint="-0.499984740745262"/>
      <name val="Arial Cyr"/>
      <charset val="204"/>
    </font>
    <font>
      <b/>
      <sz val="8"/>
      <color theme="6" tint="-0.499984740745262"/>
      <name val="Arial Cyr"/>
      <charset val="204"/>
    </font>
    <font>
      <b/>
      <sz val="8"/>
      <color theme="6" tint="-0.499984740745262"/>
      <name val="Tahoma"/>
      <family val="2"/>
      <charset val="204"/>
    </font>
    <font>
      <b/>
      <sz val="10"/>
      <color rgb="FFFF0000"/>
      <name val="Arial Cyr"/>
      <charset val="204"/>
    </font>
    <font>
      <sz val="6"/>
      <name val="Arial Cyr"/>
      <charset val="204"/>
    </font>
    <font>
      <sz val="9"/>
      <color theme="0"/>
      <name val="Tahoma"/>
      <family val="2"/>
      <charset val="204"/>
    </font>
    <font>
      <b/>
      <sz val="10"/>
      <name val="Tahoma"/>
      <family val="2"/>
      <charset val="204"/>
    </font>
    <font>
      <sz val="9"/>
      <color indexed="63"/>
      <name val="Tahoma"/>
      <family val="2"/>
      <charset val="204"/>
    </font>
    <font>
      <b/>
      <sz val="9"/>
      <color indexed="63"/>
      <name val="Tahoma"/>
      <family val="2"/>
      <charset val="204"/>
    </font>
    <font>
      <sz val="11"/>
      <color indexed="8"/>
      <name val="Calibri"/>
      <family val="2"/>
      <charset val="204"/>
    </font>
    <font>
      <sz val="10"/>
      <name val="Tahoma"/>
      <family val="2"/>
      <charset val="204"/>
    </font>
    <font>
      <b/>
      <sz val="14"/>
      <name val="Times New Roman"/>
      <family val="1"/>
      <charset val="204"/>
    </font>
    <font>
      <u/>
      <sz val="14"/>
      <name val="Times New Roman"/>
      <family val="1"/>
      <charset val="204"/>
    </font>
    <font>
      <i/>
      <sz val="14"/>
      <name val="Times New Roman"/>
      <family val="1"/>
      <charset val="204"/>
    </font>
    <font>
      <sz val="14"/>
      <color rgb="FFFF0000"/>
      <name val="Times New Roman"/>
      <family val="1"/>
      <charset val="204"/>
    </font>
    <font>
      <sz val="9"/>
      <color indexed="23"/>
      <name val="Tahoma"/>
      <family val="2"/>
      <charset val="204"/>
    </font>
    <font>
      <sz val="10"/>
      <color theme="0"/>
      <name val="Tahoma"/>
      <family val="2"/>
      <charset val="204"/>
    </font>
    <font>
      <b/>
      <sz val="9"/>
      <color indexed="62"/>
      <name val="Tahoma"/>
      <family val="2"/>
      <charset val="204"/>
    </font>
    <font>
      <sz val="9"/>
      <color rgb="FFFF0000"/>
      <name val="Tahoma"/>
      <family val="2"/>
      <charset val="204"/>
    </font>
    <font>
      <b/>
      <sz val="9"/>
      <color rgb="FFFF0000"/>
      <name val="Tahoma"/>
      <family val="2"/>
      <charset val="204"/>
    </font>
    <font>
      <sz val="10"/>
      <color rgb="FFFF0000"/>
      <name val="Tahoma"/>
      <family val="2"/>
      <charset val="204"/>
    </font>
    <font>
      <b/>
      <sz val="9"/>
      <color theme="0"/>
      <name val="Tahoma"/>
      <family val="2"/>
      <charset val="204"/>
    </font>
    <font>
      <b/>
      <sz val="12"/>
      <color rgb="FFFF0000"/>
      <name val="Tahoma"/>
      <family val="2"/>
      <charset val="204"/>
    </font>
    <font>
      <sz val="11"/>
      <name val="Arial Cyr"/>
      <charset val="204"/>
    </font>
    <font>
      <b/>
      <sz val="9"/>
      <name val="Arial Cyr"/>
      <charset val="204"/>
    </font>
    <font>
      <sz val="8"/>
      <color theme="0" tint="-0.249977111117893"/>
      <name val="Arial Cyr"/>
      <charset val="204"/>
    </font>
    <font>
      <sz val="10"/>
      <color theme="0" tint="-0.249977111117893"/>
      <name val="Arial Cyr"/>
      <charset val="204"/>
    </font>
    <font>
      <sz val="8"/>
      <color theme="0"/>
      <name val="Arial Cyr"/>
      <charset val="204"/>
    </font>
    <font>
      <b/>
      <sz val="8"/>
      <name val="Arial Cyr"/>
      <charset val="204"/>
    </font>
    <font>
      <b/>
      <sz val="10"/>
      <color indexed="10"/>
      <name val="Arial Cyr"/>
      <charset val="204"/>
    </font>
    <font>
      <sz val="10"/>
      <color rgb="FFFF0000"/>
      <name val="Arial Cyr"/>
      <charset val="204"/>
    </font>
    <font>
      <sz val="10"/>
      <color theme="0"/>
      <name val="Arial Cyr"/>
      <charset val="204"/>
    </font>
    <font>
      <sz val="10"/>
      <name val="Arial"/>
      <family val="2"/>
      <charset val="204"/>
    </font>
    <font>
      <b/>
      <sz val="10"/>
      <name val="Arial"/>
      <family val="2"/>
      <charset val="204"/>
    </font>
    <font>
      <sz val="10"/>
      <color rgb="FFFF0000"/>
      <name val="Arial"/>
      <family val="2"/>
      <charset val="204"/>
    </font>
    <font>
      <sz val="8"/>
      <name val="Arial"/>
      <family val="2"/>
      <charset val="204"/>
    </font>
    <font>
      <b/>
      <sz val="11"/>
      <color rgb="FFFF0000"/>
      <name val="Arial Cyr"/>
      <charset val="204"/>
    </font>
    <font>
      <b/>
      <sz val="11"/>
      <color theme="0"/>
      <name val="Arial Cyr"/>
      <charset val="204"/>
    </font>
    <font>
      <sz val="8"/>
      <color theme="3" tint="0.39997558519241921"/>
      <name val="Arial"/>
      <family val="2"/>
      <charset val="204"/>
    </font>
    <font>
      <b/>
      <sz val="11"/>
      <name val="Arial Cyr"/>
      <charset val="204"/>
    </font>
    <font>
      <sz val="11"/>
      <name val="Times New Roman"/>
      <family val="1"/>
      <charset val="204"/>
    </font>
    <font>
      <sz val="12"/>
      <color rgb="FFFF0000"/>
      <name val="Times New Roman"/>
      <family val="1"/>
      <charset val="204"/>
    </font>
    <font>
      <sz val="12"/>
      <color indexed="63"/>
      <name val="Times New Roman"/>
      <family val="1"/>
      <charset val="204"/>
    </font>
    <font>
      <sz val="12"/>
      <name val="Times New Roman CYR"/>
      <family val="1"/>
      <charset val="204"/>
    </font>
    <font>
      <b/>
      <sz val="12"/>
      <name val="Times New Roman"/>
      <family val="1"/>
      <charset val="204"/>
    </font>
    <font>
      <b/>
      <sz val="12"/>
      <color indexed="63"/>
      <name val="Times New Roman"/>
      <family val="1"/>
      <charset val="204"/>
    </font>
    <font>
      <b/>
      <sz val="12"/>
      <name val="Times New Roman CYR"/>
      <charset val="204"/>
    </font>
    <font>
      <sz val="12"/>
      <name val="Times New Roman CYR"/>
      <charset val="204"/>
    </font>
    <font>
      <i/>
      <sz val="10"/>
      <name val="Arial Cyr"/>
      <charset val="204"/>
    </font>
    <font>
      <b/>
      <sz val="9"/>
      <color indexed="81"/>
      <name val="Tahoma"/>
      <family val="2"/>
      <charset val="204"/>
    </font>
    <font>
      <sz val="9"/>
      <color indexed="81"/>
      <name val="Tahoma"/>
      <family val="2"/>
      <charset val="204"/>
    </font>
    <font>
      <b/>
      <sz val="16"/>
      <name val="Times New Roman"/>
      <family val="1"/>
      <charset val="204"/>
    </font>
    <font>
      <b/>
      <i/>
      <sz val="10"/>
      <name val="Arial Cyr"/>
      <charset val="204"/>
    </font>
    <font>
      <b/>
      <i/>
      <sz val="12"/>
      <name val="Times New Roman"/>
      <family val="1"/>
      <charset val="204"/>
    </font>
    <font>
      <sz val="9.5"/>
      <color rgb="FF000000"/>
      <name val="Tahoma"/>
      <family val="2"/>
      <charset val="204"/>
    </font>
    <font>
      <sz val="9.5"/>
      <color rgb="FF0000FF"/>
      <name val="Tahoma"/>
      <family val="2"/>
      <charset val="204"/>
    </font>
    <font>
      <sz val="10"/>
      <color rgb="FF000000"/>
      <name val="Courier New"/>
      <family val="3"/>
      <charset val="204"/>
    </font>
    <font>
      <sz val="10"/>
      <color rgb="FF0000FF"/>
      <name val="Courier New"/>
      <family val="3"/>
      <charset val="204"/>
    </font>
    <font>
      <u/>
      <sz val="10"/>
      <color theme="10"/>
      <name val="Arial Cyr"/>
      <charset val="204"/>
    </font>
    <font>
      <b/>
      <sz val="9.5"/>
      <color rgb="FF000000"/>
      <name val="Tahoma"/>
      <family val="2"/>
      <charset val="204"/>
    </font>
    <font>
      <b/>
      <sz val="12"/>
      <color rgb="FF000000"/>
      <name val="Tahoma"/>
      <family val="2"/>
      <charset val="204"/>
    </font>
    <font>
      <b/>
      <sz val="10"/>
      <color rgb="FF000000"/>
      <name val="Tahoma"/>
      <family val="2"/>
      <charset val="204"/>
    </font>
    <font>
      <sz val="9.5"/>
      <name val="Tahoma"/>
      <family val="2"/>
      <charset val="204"/>
    </font>
    <font>
      <sz val="12"/>
      <color rgb="FF000000"/>
      <name val="Tahoma"/>
      <family val="2"/>
      <charset val="204"/>
    </font>
    <font>
      <sz val="10"/>
      <color rgb="FF000000"/>
      <name val="Tahoma"/>
      <family val="2"/>
      <charset val="204"/>
    </font>
    <font>
      <i/>
      <sz val="12"/>
      <name val="Times New Roman"/>
      <family val="1"/>
      <charset val="204"/>
    </font>
    <font>
      <b/>
      <sz val="16"/>
      <color theme="1"/>
      <name val="Times New Roman"/>
      <family val="1"/>
      <charset val="204"/>
    </font>
    <font>
      <sz val="16"/>
      <color theme="1"/>
      <name val="Times New Roman"/>
      <family val="1"/>
      <charset val="204"/>
    </font>
    <font>
      <sz val="14"/>
      <color theme="1"/>
      <name val="Times New Roman"/>
      <family val="1"/>
      <charset val="204"/>
    </font>
    <font>
      <sz val="11"/>
      <name val="Calibri"/>
      <family val="2"/>
      <charset val="204"/>
    </font>
    <font>
      <b/>
      <sz val="11"/>
      <name val="Calibri"/>
      <family val="2"/>
      <charset val="204"/>
    </font>
    <font>
      <sz val="11"/>
      <color rgb="FF000000"/>
      <name val="Calibri"/>
      <family val="2"/>
      <charset val="204"/>
    </font>
    <font>
      <sz val="11"/>
      <color rgb="FFFF0000"/>
      <name val="Calibri"/>
      <family val="2"/>
      <charset val="204"/>
    </font>
    <font>
      <sz val="6"/>
      <name val="Arial"/>
      <family val="2"/>
      <charset val="204"/>
    </font>
    <font>
      <sz val="11"/>
      <color theme="0"/>
      <name val="Arial Cyr"/>
      <charset val="204"/>
    </font>
    <font>
      <sz val="10"/>
      <color rgb="FF000000"/>
      <name val="Times New Roman"/>
      <family val="1"/>
      <charset val="204"/>
    </font>
    <font>
      <b/>
      <sz val="12"/>
      <color indexed="63"/>
      <name val="Tahoma"/>
      <family val="2"/>
      <charset val="204"/>
    </font>
  </fonts>
  <fills count="1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44"/>
        <bgColor indexed="64"/>
      </patternFill>
    </fill>
    <fill>
      <patternFill patternType="lightDown">
        <fgColor indexed="22"/>
      </patternFill>
    </fill>
    <fill>
      <patternFill patternType="solid">
        <fgColor rgb="FFFFFF00"/>
        <bgColor indexed="64"/>
      </patternFill>
    </fill>
    <fill>
      <patternFill patternType="solid">
        <fgColor rgb="FFFFFFFF"/>
        <bgColor indexed="64"/>
      </patternFill>
    </fill>
  </fills>
  <borders count="102">
    <border>
      <left/>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indexed="55"/>
      </top>
      <bottom/>
      <diagonal/>
    </border>
    <border>
      <left style="thin">
        <color indexed="55"/>
      </left>
      <right/>
      <top style="thin">
        <color indexed="55"/>
      </top>
      <bottom/>
      <diagonal/>
    </border>
    <border>
      <left style="thin">
        <color indexed="55"/>
      </left>
      <right/>
      <top/>
      <bottom/>
      <diagonal/>
    </border>
    <border>
      <left/>
      <right/>
      <top/>
      <bottom style="thin">
        <color indexed="64"/>
      </bottom>
      <diagonal/>
    </border>
    <border>
      <left/>
      <right/>
      <top style="thin">
        <color indexed="64"/>
      </top>
      <bottom/>
      <diagonal/>
    </border>
    <border>
      <left style="medium">
        <color indexed="64"/>
      </left>
      <right/>
      <top/>
      <bottom/>
      <diagonal/>
    </border>
    <border>
      <left/>
      <right/>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bottom style="thin">
        <color indexed="55"/>
      </bottom>
      <diagonal/>
    </border>
    <border>
      <left style="thin">
        <color indexed="55"/>
      </left>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indexed="64"/>
      </right>
      <top style="medium">
        <color indexed="64"/>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indexed="64"/>
      </left>
      <right style="medium">
        <color indexed="64"/>
      </right>
      <top/>
      <bottom style="medium">
        <color rgb="FF000000"/>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thin">
        <color indexed="64"/>
      </bottom>
      <diagonal/>
    </border>
    <border>
      <left style="medium">
        <color rgb="FF000000"/>
      </left>
      <right style="medium">
        <color rgb="FF000000"/>
      </right>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s>
  <cellStyleXfs count="15">
    <xf numFmtId="0" fontId="0" fillId="0" borderId="0"/>
    <xf numFmtId="0" fontId="3" fillId="0" borderId="0" applyBorder="0">
      <alignment horizontal="center" vertical="center" wrapText="1"/>
    </xf>
    <xf numFmtId="0" fontId="4" fillId="0" borderId="1" applyBorder="0">
      <alignment horizontal="center" vertical="center" wrapText="1"/>
    </xf>
    <xf numFmtId="4" fontId="7" fillId="2" borderId="2" applyBorder="0">
      <alignment horizontal="right"/>
    </xf>
    <xf numFmtId="4" fontId="7" fillId="3" borderId="0" applyBorder="0">
      <alignment horizontal="right"/>
    </xf>
    <xf numFmtId="0" fontId="1" fillId="0" borderId="0"/>
    <xf numFmtId="0" fontId="1" fillId="0" borderId="0"/>
    <xf numFmtId="0" fontId="24" fillId="0" borderId="0"/>
    <xf numFmtId="49" fontId="7" fillId="0" borderId="0" applyBorder="0">
      <alignment vertical="top"/>
    </xf>
    <xf numFmtId="0" fontId="1" fillId="0" borderId="0"/>
    <xf numFmtId="0" fontId="1" fillId="0" borderId="0"/>
    <xf numFmtId="0" fontId="1" fillId="0" borderId="0"/>
    <xf numFmtId="0" fontId="1" fillId="0" borderId="0"/>
    <xf numFmtId="0" fontId="47" fillId="0" borderId="0"/>
    <xf numFmtId="0" fontId="73" fillId="0" borderId="0" applyNumberFormat="0" applyFill="0" applyBorder="0" applyAlignment="0" applyProtection="0"/>
  </cellStyleXfs>
  <cellXfs count="921">
    <xf numFmtId="0" fontId="0" fillId="0" borderId="0" xfId="0"/>
    <xf numFmtId="49" fontId="2" fillId="0" borderId="0" xfId="0" applyNumberFormat="1" applyFont="1" applyFill="1" applyBorder="1" applyAlignment="1" applyProtection="1">
      <alignment vertical="top"/>
    </xf>
    <xf numFmtId="49" fontId="0" fillId="0" borderId="0" xfId="0" applyNumberFormat="1"/>
    <xf numFmtId="0" fontId="0" fillId="0" borderId="0" xfId="0" applyAlignment="1">
      <alignment horizontal="right" vertical="top"/>
    </xf>
    <xf numFmtId="0" fontId="0" fillId="0" borderId="0" xfId="0" applyAlignment="1">
      <alignment vertical="top" wrapText="1"/>
    </xf>
    <xf numFmtId="0" fontId="4" fillId="0" borderId="6" xfId="2" applyBorder="1" applyAlignment="1">
      <alignment horizontal="center" vertical="center" wrapText="1"/>
    </xf>
    <xf numFmtId="0" fontId="4" fillId="0" borderId="12" xfId="2" applyBorder="1">
      <alignment horizontal="center" vertical="center" wrapText="1"/>
    </xf>
    <xf numFmtId="0" fontId="4" fillId="0" borderId="13" xfId="2" applyBorder="1">
      <alignment horizontal="center" vertical="center" wrapText="1"/>
    </xf>
    <xf numFmtId="0" fontId="4" fillId="0" borderId="14" xfId="2" applyBorder="1">
      <alignment horizontal="center" vertical="center" wrapText="1"/>
    </xf>
    <xf numFmtId="0" fontId="4" fillId="0" borderId="15" xfId="2" applyBorder="1">
      <alignment horizontal="center" vertical="center" wrapText="1"/>
    </xf>
    <xf numFmtId="0" fontId="0" fillId="0" borderId="3" xfId="0" applyBorder="1" applyAlignment="1">
      <alignment vertical="top" wrapText="1"/>
    </xf>
    <xf numFmtId="4" fontId="7" fillId="3" borderId="10" xfId="4" applyBorder="1">
      <alignment horizontal="right"/>
    </xf>
    <xf numFmtId="4" fontId="7" fillId="3" borderId="2" xfId="4" applyBorder="1">
      <alignment horizontal="right"/>
    </xf>
    <xf numFmtId="4" fontId="7" fillId="3" borderId="11" xfId="4" applyBorder="1">
      <alignment horizontal="right"/>
    </xf>
    <xf numFmtId="164" fontId="7" fillId="3" borderId="2" xfId="4" applyNumberFormat="1" applyBorder="1">
      <alignment horizontal="right"/>
    </xf>
    <xf numFmtId="0" fontId="0" fillId="0" borderId="10" xfId="0" applyBorder="1"/>
    <xf numFmtId="2" fontId="0" fillId="2" borderId="16" xfId="0" applyNumberFormat="1" applyFill="1" applyBorder="1" applyProtection="1">
      <protection locked="0"/>
    </xf>
    <xf numFmtId="2" fontId="0" fillId="2" borderId="15" xfId="0" applyNumberFormat="1" applyFill="1" applyBorder="1" applyProtection="1">
      <protection locked="0"/>
    </xf>
    <xf numFmtId="0" fontId="0" fillId="4" borderId="10" xfId="0" applyFill="1" applyBorder="1"/>
    <xf numFmtId="4" fontId="7" fillId="2" borderId="16" xfId="3" applyFill="1" applyBorder="1" applyProtection="1">
      <alignment horizontal="right"/>
      <protection locked="0"/>
    </xf>
    <xf numFmtId="4" fontId="7" fillId="2" borderId="15" xfId="3" applyFill="1" applyBorder="1" applyProtection="1">
      <alignment horizontal="right"/>
      <protection locked="0"/>
    </xf>
    <xf numFmtId="0" fontId="0" fillId="4" borderId="0" xfId="0" applyFill="1"/>
    <xf numFmtId="0" fontId="6" fillId="4" borderId="10" xfId="0" applyFont="1" applyFill="1" applyBorder="1"/>
    <xf numFmtId="4" fontId="8" fillId="2" borderId="16" xfId="3" applyFont="1" applyFill="1" applyBorder="1" applyProtection="1">
      <alignment horizontal="right"/>
      <protection locked="0"/>
    </xf>
    <xf numFmtId="0" fontId="6" fillId="4" borderId="0" xfId="0" applyFont="1" applyFill="1"/>
    <xf numFmtId="0" fontId="0" fillId="0" borderId="0" xfId="0" applyNumberFormat="1"/>
    <xf numFmtId="0" fontId="0" fillId="0" borderId="22" xfId="0" applyBorder="1"/>
    <xf numFmtId="17" fontId="5" fillId="0" borderId="6" xfId="0" applyNumberFormat="1" applyFont="1" applyBorder="1"/>
    <xf numFmtId="0" fontId="0" fillId="0" borderId="6" xfId="0" applyBorder="1"/>
    <xf numFmtId="0" fontId="0" fillId="0" borderId="23" xfId="0" applyBorder="1"/>
    <xf numFmtId="0" fontId="6" fillId="0" borderId="0" xfId="0" applyFont="1"/>
    <xf numFmtId="0" fontId="4" fillId="0" borderId="37" xfId="2" applyBorder="1">
      <alignment horizontal="center" vertical="center" wrapText="1"/>
    </xf>
    <xf numFmtId="0" fontId="4" fillId="0" borderId="20" xfId="2" applyBorder="1">
      <alignment horizontal="center" vertical="center" wrapText="1"/>
    </xf>
    <xf numFmtId="0" fontId="4" fillId="0" borderId="21" xfId="2" applyBorder="1">
      <alignment horizontal="center" vertical="center" wrapText="1"/>
    </xf>
    <xf numFmtId="0" fontId="3" fillId="0" borderId="0" xfId="1" applyAlignment="1">
      <alignment horizontal="center" vertical="center" wrapText="1"/>
    </xf>
    <xf numFmtId="0" fontId="4" fillId="0" borderId="10" xfId="2" applyBorder="1">
      <alignment horizontal="center" vertical="center" wrapText="1"/>
    </xf>
    <xf numFmtId="0" fontId="0" fillId="0" borderId="7" xfId="0" applyBorder="1"/>
    <xf numFmtId="17" fontId="5" fillId="0" borderId="8" xfId="0" applyNumberFormat="1" applyFont="1" applyBorder="1"/>
    <xf numFmtId="0" fontId="0" fillId="0" borderId="8" xfId="0" applyBorder="1"/>
    <xf numFmtId="0" fontId="0" fillId="0" borderId="9" xfId="0" applyBorder="1"/>
    <xf numFmtId="0" fontId="4" fillId="0" borderId="7" xfId="2" applyBorder="1" applyAlignment="1">
      <alignment horizontal="center" vertical="center" wrapText="1"/>
    </xf>
    <xf numFmtId="0" fontId="4" fillId="0" borderId="41" xfId="2" applyBorder="1">
      <alignment horizontal="center" vertical="center" wrapText="1"/>
    </xf>
    <xf numFmtId="164" fontId="7" fillId="3" borderId="11" xfId="4" applyNumberFormat="1" applyBorder="1">
      <alignment horizontal="right"/>
    </xf>
    <xf numFmtId="164" fontId="7" fillId="3" borderId="10" xfId="4" applyNumberFormat="1" applyBorder="1">
      <alignment horizontal="right"/>
    </xf>
    <xf numFmtId="164" fontId="14" fillId="6" borderId="10" xfId="4" applyNumberFormat="1" applyFont="1" applyFill="1" applyBorder="1">
      <alignment horizontal="right"/>
    </xf>
    <xf numFmtId="4" fontId="14" fillId="6" borderId="2" xfId="4" applyFont="1" applyFill="1" applyBorder="1">
      <alignment horizontal="right"/>
    </xf>
    <xf numFmtId="4" fontId="14" fillId="6" borderId="11" xfId="4" applyFont="1" applyFill="1" applyBorder="1">
      <alignment horizontal="right"/>
    </xf>
    <xf numFmtId="4" fontId="7" fillId="0" borderId="10" xfId="4" applyFill="1" applyBorder="1">
      <alignment horizontal="right"/>
    </xf>
    <xf numFmtId="4" fontId="14" fillId="6" borderId="10" xfId="4" applyFont="1" applyFill="1" applyBorder="1">
      <alignment horizontal="right"/>
    </xf>
    <xf numFmtId="0" fontId="15" fillId="6" borderId="10" xfId="0" applyFont="1" applyFill="1" applyBorder="1"/>
    <xf numFmtId="2" fontId="0" fillId="0" borderId="10" xfId="0" applyNumberFormat="1" applyBorder="1"/>
    <xf numFmtId="2" fontId="0" fillId="4" borderId="16" xfId="0" applyNumberFormat="1" applyFill="1" applyBorder="1" applyProtection="1">
      <protection locked="0"/>
    </xf>
    <xf numFmtId="2" fontId="0" fillId="4" borderId="15" xfId="0" applyNumberFormat="1" applyFill="1" applyBorder="1" applyProtection="1">
      <protection locked="0"/>
    </xf>
    <xf numFmtId="2" fontId="15" fillId="6" borderId="10" xfId="0" applyNumberFormat="1" applyFont="1" applyFill="1" applyBorder="1"/>
    <xf numFmtId="2" fontId="15" fillId="6" borderId="16" xfId="0" applyNumberFormat="1" applyFont="1" applyFill="1" applyBorder="1" applyProtection="1">
      <protection locked="0"/>
    </xf>
    <xf numFmtId="2" fontId="15" fillId="6" borderId="15" xfId="0" applyNumberFormat="1" applyFont="1" applyFill="1" applyBorder="1" applyProtection="1">
      <protection locked="0"/>
    </xf>
    <xf numFmtId="4" fontId="7" fillId="2" borderId="16" xfId="3" applyBorder="1" applyProtection="1">
      <alignment horizontal="right"/>
      <protection locked="0"/>
    </xf>
    <xf numFmtId="164" fontId="7" fillId="2" borderId="16" xfId="3" applyNumberFormat="1" applyBorder="1" applyProtection="1">
      <alignment horizontal="right"/>
      <protection locked="0"/>
    </xf>
    <xf numFmtId="4" fontId="7" fillId="4" borderId="16" xfId="3" applyFill="1" applyBorder="1" applyProtection="1">
      <alignment horizontal="right"/>
      <protection locked="0"/>
    </xf>
    <xf numFmtId="164" fontId="7" fillId="5" borderId="16" xfId="3" applyNumberFormat="1" applyFill="1" applyBorder="1" applyProtection="1">
      <alignment horizontal="right"/>
      <protection locked="0"/>
    </xf>
    <xf numFmtId="4" fontId="7" fillId="4" borderId="15" xfId="3" applyFill="1" applyBorder="1" applyProtection="1">
      <alignment horizontal="right"/>
      <protection locked="0"/>
    </xf>
    <xf numFmtId="4" fontId="14" fillId="6" borderId="16" xfId="3" applyFont="1" applyFill="1" applyBorder="1" applyProtection="1">
      <alignment horizontal="right"/>
      <protection locked="0"/>
    </xf>
    <xf numFmtId="164" fontId="14" fillId="6" borderId="16" xfId="3" applyNumberFormat="1" applyFont="1" applyFill="1" applyBorder="1" applyProtection="1">
      <alignment horizontal="right"/>
      <protection locked="0"/>
    </xf>
    <xf numFmtId="4" fontId="14" fillId="6" borderId="15" xfId="3" applyFont="1" applyFill="1" applyBorder="1" applyProtection="1">
      <alignment horizontal="right"/>
      <protection locked="0"/>
    </xf>
    <xf numFmtId="4" fontId="8" fillId="4" borderId="16" xfId="3" applyFont="1" applyFill="1" applyBorder="1" applyProtection="1">
      <alignment horizontal="right"/>
      <protection locked="0"/>
    </xf>
    <xf numFmtId="164" fontId="7" fillId="4" borderId="16" xfId="3" applyNumberFormat="1" applyFill="1" applyBorder="1" applyProtection="1">
      <alignment horizontal="right"/>
      <protection locked="0"/>
    </xf>
    <xf numFmtId="0" fontId="16" fillId="6" borderId="10" xfId="0" applyFont="1" applyFill="1" applyBorder="1"/>
    <xf numFmtId="4" fontId="17" fillId="6" borderId="16" xfId="3" applyFont="1" applyFill="1" applyBorder="1" applyProtection="1">
      <alignment horizontal="right"/>
      <protection locked="0"/>
    </xf>
    <xf numFmtId="4" fontId="7" fillId="2" borderId="15" xfId="3" applyBorder="1" applyProtection="1">
      <alignment horizontal="right"/>
      <protection locked="0"/>
    </xf>
    <xf numFmtId="164" fontId="7" fillId="2" borderId="15" xfId="3" applyNumberFormat="1" applyBorder="1" applyProtection="1">
      <alignment horizontal="right"/>
      <protection locked="0"/>
    </xf>
    <xf numFmtId="164" fontId="4" fillId="3" borderId="10" xfId="4" applyNumberFormat="1" applyFont="1" applyBorder="1">
      <alignment horizontal="right"/>
    </xf>
    <xf numFmtId="4" fontId="7" fillId="5" borderId="16" xfId="3" applyFill="1" applyBorder="1" applyProtection="1">
      <alignment horizontal="right"/>
      <protection locked="0"/>
    </xf>
    <xf numFmtId="4" fontId="7" fillId="3" borderId="2" xfId="4" applyFont="1" applyBorder="1">
      <alignment horizontal="right"/>
    </xf>
    <xf numFmtId="164" fontId="7" fillId="3" borderId="2" xfId="4" applyNumberFormat="1" applyFont="1" applyBorder="1">
      <alignment horizontal="right"/>
    </xf>
    <xf numFmtId="4" fontId="7" fillId="3" borderId="11" xfId="4" applyFont="1" applyBorder="1">
      <alignment horizontal="right"/>
    </xf>
    <xf numFmtId="164" fontId="7" fillId="4" borderId="2" xfId="4" applyNumberFormat="1" applyFont="1" applyFill="1" applyBorder="1">
      <alignment horizontal="right"/>
    </xf>
    <xf numFmtId="4" fontId="7" fillId="4" borderId="2" xfId="4" applyFont="1" applyFill="1" applyBorder="1">
      <alignment horizontal="right"/>
    </xf>
    <xf numFmtId="4" fontId="7" fillId="4" borderId="11" xfId="4" applyFont="1" applyFill="1" applyBorder="1">
      <alignment horizontal="right"/>
    </xf>
    <xf numFmtId="4" fontId="7" fillId="3" borderId="16" xfId="4" applyNumberFormat="1" applyBorder="1">
      <alignment horizontal="right"/>
    </xf>
    <xf numFmtId="4" fontId="7" fillId="4" borderId="2" xfId="4" applyFill="1" applyBorder="1">
      <alignment horizontal="right"/>
    </xf>
    <xf numFmtId="4" fontId="7" fillId="4" borderId="11" xfId="4" applyFill="1" applyBorder="1">
      <alignment horizontal="right"/>
    </xf>
    <xf numFmtId="4" fontId="14" fillId="6" borderId="16" xfId="4" applyNumberFormat="1" applyFont="1" applyFill="1" applyBorder="1">
      <alignment horizontal="right"/>
    </xf>
    <xf numFmtId="164" fontId="14" fillId="6" borderId="11" xfId="4" applyNumberFormat="1" applyFont="1" applyFill="1" applyBorder="1">
      <alignment horizontal="right"/>
    </xf>
    <xf numFmtId="4" fontId="7" fillId="2" borderId="16" xfId="3" applyFont="1" applyBorder="1" applyProtection="1">
      <alignment horizontal="right"/>
      <protection locked="0"/>
    </xf>
    <xf numFmtId="4" fontId="7" fillId="2" borderId="15" xfId="3" applyFont="1" applyBorder="1" applyProtection="1">
      <alignment horizontal="right"/>
      <protection locked="0"/>
    </xf>
    <xf numFmtId="4" fontId="7" fillId="4" borderId="16" xfId="3" applyFont="1" applyFill="1" applyBorder="1" applyProtection="1">
      <alignment horizontal="right"/>
      <protection locked="0"/>
    </xf>
    <xf numFmtId="4" fontId="7" fillId="4" borderId="15" xfId="3" applyFont="1" applyFill="1" applyBorder="1" applyProtection="1">
      <alignment horizontal="right"/>
      <protection locked="0"/>
    </xf>
    <xf numFmtId="164" fontId="8" fillId="4" borderId="2" xfId="4" applyNumberFormat="1" applyFont="1" applyFill="1" applyBorder="1">
      <alignment horizontal="right"/>
    </xf>
    <xf numFmtId="164" fontId="8" fillId="4" borderId="11" xfId="4" applyNumberFormat="1" applyFont="1" applyFill="1" applyBorder="1">
      <alignment horizontal="right"/>
    </xf>
    <xf numFmtId="164" fontId="14" fillId="6" borderId="2" xfId="4" applyNumberFormat="1" applyFont="1" applyFill="1" applyBorder="1">
      <alignment horizontal="right"/>
    </xf>
    <xf numFmtId="0" fontId="6" fillId="0" borderId="28" xfId="0" applyFont="1" applyBorder="1"/>
    <xf numFmtId="0" fontId="6" fillId="0" borderId="20" xfId="0" applyFont="1" applyBorder="1"/>
    <xf numFmtId="0" fontId="6" fillId="3" borderId="20" xfId="0" applyFont="1" applyFill="1" applyBorder="1"/>
    <xf numFmtId="0" fontId="6" fillId="0" borderId="29" xfId="0" applyFont="1" applyBorder="1"/>
    <xf numFmtId="0" fontId="6" fillId="0" borderId="30" xfId="0" applyFont="1" applyBorder="1"/>
    <xf numFmtId="0" fontId="4" fillId="0" borderId="2" xfId="2" applyBorder="1">
      <alignment horizontal="center" vertical="center" wrapText="1"/>
    </xf>
    <xf numFmtId="0" fontId="0" fillId="0" borderId="2" xfId="0" applyBorder="1" applyAlignment="1">
      <alignment horizontal="center" vertical="center"/>
    </xf>
    <xf numFmtId="0" fontId="19" fillId="0" borderId="0" xfId="0" applyFont="1"/>
    <xf numFmtId="165" fontId="6" fillId="0" borderId="17" xfId="0" applyNumberFormat="1" applyFont="1" applyBorder="1"/>
    <xf numFmtId="0" fontId="6" fillId="0" borderId="12" xfId="0" applyFont="1" applyBorder="1"/>
    <xf numFmtId="0" fontId="6" fillId="0" borderId="0" xfId="0" applyFont="1" applyBorder="1"/>
    <xf numFmtId="0" fontId="6" fillId="3" borderId="12" xfId="0" applyFont="1" applyFill="1" applyBorder="1"/>
    <xf numFmtId="0" fontId="19" fillId="0" borderId="22" xfId="0" applyFont="1" applyBorder="1"/>
    <xf numFmtId="0" fontId="6" fillId="0" borderId="31" xfId="0" applyFont="1" applyBorder="1"/>
    <xf numFmtId="0" fontId="0" fillId="0" borderId="0" xfId="0" applyFont="1"/>
    <xf numFmtId="0" fontId="11" fillId="0" borderId="0" xfId="0" applyFont="1" applyAlignment="1">
      <alignment horizontal="center" vertical="center"/>
    </xf>
    <xf numFmtId="0" fontId="22" fillId="0" borderId="0" xfId="5" applyFont="1" applyAlignment="1" applyProtection="1">
      <alignment vertical="center"/>
    </xf>
    <xf numFmtId="0" fontId="22" fillId="0" borderId="0" xfId="5" applyNumberFormat="1" applyFont="1" applyAlignment="1" applyProtection="1">
      <alignment vertical="center"/>
    </xf>
    <xf numFmtId="0" fontId="22" fillId="0" borderId="0" xfId="6" applyFont="1" applyAlignment="1" applyProtection="1">
      <alignment vertical="center"/>
    </xf>
    <xf numFmtId="49" fontId="22" fillId="0" borderId="0" xfId="5" applyNumberFormat="1" applyFont="1" applyAlignment="1" applyProtection="1">
      <alignment vertical="center"/>
    </xf>
    <xf numFmtId="0" fontId="22" fillId="0" borderId="0" xfId="5" applyFont="1" applyBorder="1" applyAlignment="1" applyProtection="1">
      <alignment vertical="center"/>
    </xf>
    <xf numFmtId="0" fontId="23" fillId="0" borderId="0" xfId="5" applyFont="1" applyBorder="1" applyAlignment="1" applyProtection="1">
      <alignment horizontal="right" vertical="center"/>
    </xf>
    <xf numFmtId="0" fontId="23" fillId="0" borderId="0" xfId="5" applyFont="1" applyAlignment="1" applyProtection="1">
      <alignment horizontal="center" vertical="center"/>
    </xf>
    <xf numFmtId="0" fontId="23" fillId="0" borderId="0" xfId="5" applyFont="1" applyFill="1" applyBorder="1" applyAlignment="1" applyProtection="1">
      <alignment horizontal="center" vertical="center"/>
    </xf>
    <xf numFmtId="0" fontId="22" fillId="0" borderId="50" xfId="5" applyFont="1" applyBorder="1" applyAlignment="1" applyProtection="1">
      <alignment vertical="center"/>
    </xf>
    <xf numFmtId="49" fontId="22" fillId="0" borderId="0" xfId="8" applyFont="1" applyAlignment="1" applyProtection="1">
      <alignment vertical="center"/>
    </xf>
    <xf numFmtId="49" fontId="22" fillId="0" borderId="51" xfId="8" applyFont="1" applyBorder="1" applyAlignment="1">
      <alignment horizontal="center" vertical="center" wrapText="1"/>
    </xf>
    <xf numFmtId="0" fontId="22" fillId="0" borderId="0" xfId="5" applyFont="1" applyFill="1" applyBorder="1" applyAlignment="1" applyProtection="1">
      <alignment vertical="center"/>
    </xf>
    <xf numFmtId="0" fontId="22" fillId="0" borderId="50" xfId="5" applyFont="1" applyFill="1" applyBorder="1" applyAlignment="1" applyProtection="1">
      <alignment horizontal="center" vertical="center" wrapText="1"/>
    </xf>
    <xf numFmtId="0" fontId="22" fillId="0" borderId="0" xfId="5" applyFont="1" applyFill="1" applyBorder="1" applyAlignment="1" applyProtection="1">
      <alignment horizontal="center" vertical="center" wrapText="1"/>
    </xf>
    <xf numFmtId="0" fontId="25" fillId="0" borderId="0" xfId="5" applyFont="1" applyProtection="1"/>
    <xf numFmtId="0" fontId="25" fillId="0" borderId="0" xfId="5" applyFont="1" applyAlignment="1" applyProtection="1">
      <alignment horizontal="left" vertical="center"/>
    </xf>
    <xf numFmtId="0" fontId="25" fillId="0" borderId="0" xfId="5" applyFont="1" applyAlignment="1" applyProtection="1">
      <alignment vertical="center"/>
    </xf>
    <xf numFmtId="0" fontId="25" fillId="0" borderId="0" xfId="5" applyFont="1" applyAlignment="1" applyProtection="1">
      <alignment horizontal="center" vertical="center"/>
    </xf>
    <xf numFmtId="0" fontId="11" fillId="0" borderId="0" xfId="0" applyFont="1" applyAlignment="1">
      <alignment horizontal="center" vertical="center"/>
    </xf>
    <xf numFmtId="0" fontId="12" fillId="0" borderId="0" xfId="0" applyFont="1"/>
    <xf numFmtId="0" fontId="11" fillId="0" borderId="0" xfId="0" applyFont="1"/>
    <xf numFmtId="0" fontId="11" fillId="0" borderId="0" xfId="0" applyFont="1" applyAlignment="1"/>
    <xf numFmtId="0" fontId="26" fillId="0" borderId="0" xfId="0" applyFont="1"/>
    <xf numFmtId="0" fontId="11" fillId="0" borderId="0" xfId="0" applyFont="1" applyAlignment="1">
      <alignment vertical="top" wrapText="1"/>
    </xf>
    <xf numFmtId="0" fontId="11" fillId="0" borderId="0" xfId="0" applyFont="1" applyAlignment="1">
      <alignment wrapText="1"/>
    </xf>
    <xf numFmtId="0" fontId="11" fillId="0" borderId="0" xfId="0" applyFont="1" applyFill="1" applyAlignment="1">
      <alignment horizontal="left" vertical="top" wrapText="1"/>
    </xf>
    <xf numFmtId="0" fontId="27" fillId="0" borderId="0" xfId="0" applyFont="1" applyFill="1" applyAlignment="1">
      <alignment wrapText="1"/>
    </xf>
    <xf numFmtId="0" fontId="28" fillId="0" borderId="0" xfId="0" applyFont="1" applyFill="1" applyAlignment="1">
      <alignment wrapText="1"/>
    </xf>
    <xf numFmtId="0" fontId="11" fillId="0" borderId="0" xfId="0" applyFont="1" applyFill="1" applyAlignment="1">
      <alignment wrapText="1"/>
    </xf>
    <xf numFmtId="0" fontId="11" fillId="0" borderId="0" xfId="0" applyFont="1" applyAlignment="1">
      <alignment horizontal="left" vertical="top" wrapText="1"/>
    </xf>
    <xf numFmtId="0" fontId="29" fillId="7" borderId="0" xfId="0" applyFont="1" applyFill="1" applyAlignment="1">
      <alignment wrapText="1"/>
    </xf>
    <xf numFmtId="0" fontId="29" fillId="7" borderId="0" xfId="0" applyFont="1" applyFill="1"/>
    <xf numFmtId="0" fontId="11" fillId="7" borderId="0" xfId="0" applyFont="1" applyFill="1" applyAlignment="1">
      <alignment wrapText="1"/>
    </xf>
    <xf numFmtId="0" fontId="11" fillId="0" borderId="0" xfId="0" applyFont="1" applyFill="1" applyAlignment="1">
      <alignment vertical="top" wrapText="1"/>
    </xf>
    <xf numFmtId="0" fontId="11" fillId="0" borderId="0" xfId="0" applyFont="1" applyAlignment="1">
      <alignment horizontal="left" vertical="top"/>
    </xf>
    <xf numFmtId="0" fontId="26" fillId="0" borderId="0" xfId="0" applyFont="1" applyAlignment="1">
      <alignment horizontal="center"/>
    </xf>
    <xf numFmtId="0" fontId="11" fillId="0" borderId="0" xfId="0" applyFont="1" applyAlignment="1">
      <alignment horizontal="center"/>
    </xf>
    <xf numFmtId="0" fontId="27" fillId="0" borderId="0" xfId="0" applyFont="1" applyAlignment="1">
      <alignment horizontal="left" vertical="top" wrapText="1"/>
    </xf>
    <xf numFmtId="0" fontId="26" fillId="0" borderId="0" xfId="0" applyFont="1" applyAlignment="1">
      <alignment horizontal="right" indent="15"/>
    </xf>
    <xf numFmtId="0" fontId="26" fillId="0" borderId="0" xfId="0" applyFont="1" applyAlignment="1">
      <alignment horizontal="left"/>
    </xf>
    <xf numFmtId="0" fontId="11" fillId="0" borderId="0" xfId="0" applyFont="1" applyBorder="1" applyAlignment="1">
      <alignment horizontal="left" vertical="top" wrapText="1"/>
    </xf>
    <xf numFmtId="0" fontId="11" fillId="0" borderId="0" xfId="0" applyFont="1" applyBorder="1" applyAlignment="1">
      <alignment vertical="top" wrapText="1"/>
    </xf>
    <xf numFmtId="0" fontId="11" fillId="0" borderId="0" xfId="0" applyFont="1" applyAlignment="1">
      <alignment horizontal="left" indent="1"/>
    </xf>
    <xf numFmtId="0" fontId="11" fillId="0" borderId="0" xfId="0" applyFont="1" applyAlignment="1">
      <alignment horizontal="left" vertical="top" wrapText="1" indent="1"/>
    </xf>
    <xf numFmtId="0" fontId="27" fillId="0" borderId="0" xfId="0" applyFont="1" applyAlignment="1">
      <alignment horizontal="left" indent="1"/>
    </xf>
    <xf numFmtId="0" fontId="26" fillId="0" borderId="0" xfId="0" applyFont="1" applyFill="1" applyAlignment="1">
      <alignment horizontal="center"/>
    </xf>
    <xf numFmtId="0" fontId="11" fillId="0" borderId="0" xfId="0" applyFont="1" applyAlignment="1">
      <alignment horizontal="justify"/>
    </xf>
    <xf numFmtId="0" fontId="12" fillId="0" borderId="27" xfId="0" applyFont="1" applyBorder="1" applyAlignment="1">
      <alignment wrapText="1"/>
    </xf>
    <xf numFmtId="0" fontId="12" fillId="0" borderId="27" xfId="0" applyFont="1" applyBorder="1" applyAlignment="1">
      <alignment horizontal="center" vertical="center" wrapText="1"/>
    </xf>
    <xf numFmtId="0" fontId="22" fillId="0" borderId="0" xfId="5" applyFont="1" applyAlignment="1" applyProtection="1">
      <alignment horizontal="left" vertical="center" indent="1"/>
    </xf>
    <xf numFmtId="0" fontId="22" fillId="0" borderId="56" xfId="7" applyFont="1" applyFill="1" applyBorder="1" applyAlignment="1" applyProtection="1">
      <alignment horizontal="left" vertical="center"/>
    </xf>
    <xf numFmtId="49" fontId="22" fillId="0" borderId="0" xfId="8" applyFont="1" applyBorder="1" applyAlignment="1">
      <alignment horizontal="right" vertical="center"/>
    </xf>
    <xf numFmtId="0" fontId="22" fillId="0" borderId="60" xfId="9" applyFont="1" applyBorder="1" applyAlignment="1" applyProtection="1">
      <alignment horizontal="center" vertical="center" wrapText="1"/>
    </xf>
    <xf numFmtId="0" fontId="30" fillId="0" borderId="0" xfId="5" applyFont="1" applyBorder="1" applyAlignment="1" applyProtection="1">
      <alignment horizontal="center" vertical="center" wrapText="1"/>
    </xf>
    <xf numFmtId="49" fontId="22" fillId="0" borderId="60" xfId="8" applyNumberFormat="1" applyFont="1" applyBorder="1" applyAlignment="1" applyProtection="1">
      <alignment vertical="center"/>
    </xf>
    <xf numFmtId="49" fontId="22" fillId="9" borderId="51" xfId="8" applyFont="1" applyFill="1" applyBorder="1" applyAlignment="1">
      <alignment vertical="center" wrapText="1"/>
    </xf>
    <xf numFmtId="164" fontId="22" fillId="3" borderId="51" xfId="8" applyNumberFormat="1" applyFont="1" applyFill="1" applyBorder="1" applyAlignment="1" applyProtection="1">
      <alignment horizontal="right" vertical="center"/>
    </xf>
    <xf numFmtId="49" fontId="20" fillId="0" borderId="0" xfId="8" applyFont="1" applyBorder="1" applyAlignment="1">
      <alignment horizontal="center" vertical="center" wrapText="1"/>
    </xf>
    <xf numFmtId="49" fontId="22" fillId="0" borderId="51" xfId="8" applyFont="1" applyBorder="1" applyAlignment="1">
      <alignment horizontal="left" vertical="center" wrapText="1" indent="1"/>
    </xf>
    <xf numFmtId="164" fontId="22" fillId="2" borderId="51" xfId="8" applyNumberFormat="1" applyFont="1" applyFill="1" applyBorder="1" applyAlignment="1" applyProtection="1">
      <alignment horizontal="right" vertical="center"/>
      <protection locked="0"/>
    </xf>
    <xf numFmtId="49" fontId="20" fillId="0" borderId="59" xfId="8" applyNumberFormat="1" applyFont="1" applyBorder="1" applyAlignment="1" applyProtection="1">
      <alignment vertical="center"/>
    </xf>
    <xf numFmtId="49" fontId="22" fillId="0" borderId="50" xfId="8" applyFont="1" applyFill="1" applyBorder="1" applyAlignment="1" applyProtection="1">
      <alignment horizontal="left" vertical="center" wrapText="1" indent="1"/>
    </xf>
    <xf numFmtId="49" fontId="20" fillId="0" borderId="50" xfId="8" applyFont="1" applyFill="1" applyBorder="1" applyAlignment="1" applyProtection="1">
      <alignment horizontal="center" vertical="center" wrapText="1"/>
    </xf>
    <xf numFmtId="166" fontId="22" fillId="0" borderId="50" xfId="8" applyNumberFormat="1" applyFont="1" applyFill="1" applyBorder="1" applyAlignment="1" applyProtection="1">
      <alignment horizontal="right" vertical="center"/>
    </xf>
    <xf numFmtId="0" fontId="22" fillId="4" borderId="59" xfId="11" applyFont="1" applyFill="1" applyBorder="1" applyAlignment="1" applyProtection="1">
      <alignment horizontal="left" vertical="center"/>
    </xf>
    <xf numFmtId="0" fontId="0" fillId="10" borderId="60" xfId="12" applyNumberFormat="1" applyFont="1" applyFill="1" applyBorder="1" applyAlignment="1" applyProtection="1">
      <alignment horizontal="left" vertical="center" wrapText="1" indent="2"/>
    </xf>
    <xf numFmtId="0" fontId="22" fillId="0" borderId="59" xfId="8" applyNumberFormat="1" applyFont="1" applyBorder="1" applyAlignment="1">
      <alignment horizontal="center" vertical="center" wrapText="1"/>
    </xf>
    <xf numFmtId="164" fontId="22" fillId="3" borderId="59" xfId="8" applyNumberFormat="1" applyFont="1" applyFill="1" applyBorder="1" applyAlignment="1" applyProtection="1">
      <alignment horizontal="right" vertical="center"/>
    </xf>
    <xf numFmtId="164" fontId="22" fillId="2" borderId="59" xfId="8" applyNumberFormat="1" applyFont="1" applyFill="1" applyBorder="1" applyAlignment="1" applyProtection="1">
      <alignment horizontal="right" vertical="center"/>
      <protection locked="0"/>
    </xf>
    <xf numFmtId="164" fontId="22" fillId="2" borderId="60" xfId="8" applyNumberFormat="1" applyFont="1" applyFill="1" applyBorder="1" applyAlignment="1" applyProtection="1">
      <alignment horizontal="right" vertical="center"/>
      <protection locked="0"/>
    </xf>
    <xf numFmtId="49" fontId="31" fillId="0" borderId="0" xfId="5" applyNumberFormat="1" applyFont="1" applyAlignment="1" applyProtection="1">
      <alignment vertical="center"/>
    </xf>
    <xf numFmtId="49" fontId="20" fillId="0" borderId="0" xfId="8" applyNumberFormat="1" applyFont="1" applyAlignment="1" applyProtection="1">
      <alignment vertical="center"/>
    </xf>
    <xf numFmtId="49" fontId="32" fillId="11" borderId="59" xfId="0" applyNumberFormat="1" applyFont="1" applyFill="1" applyBorder="1" applyAlignment="1" applyProtection="1">
      <alignment horizontal="center" vertical="top"/>
    </xf>
    <xf numFmtId="0" fontId="32" fillId="11" borderId="61" xfId="0" applyFont="1" applyFill="1" applyBorder="1" applyAlignment="1" applyProtection="1">
      <alignment horizontal="left" vertical="center" indent="1"/>
    </xf>
    <xf numFmtId="0" fontId="32" fillId="11" borderId="61" xfId="0" applyFont="1" applyFill="1" applyBorder="1" applyAlignment="1" applyProtection="1">
      <alignment horizontal="center" vertical="top"/>
    </xf>
    <xf numFmtId="0" fontId="32" fillId="11" borderId="62" xfId="0" applyFont="1" applyFill="1" applyBorder="1" applyAlignment="1" applyProtection="1">
      <alignment horizontal="center" vertical="top"/>
    </xf>
    <xf numFmtId="49" fontId="20" fillId="0" borderId="0" xfId="8" applyFont="1" applyBorder="1" applyAlignment="1" applyProtection="1">
      <alignment vertical="center"/>
    </xf>
    <xf numFmtId="166" fontId="22" fillId="0" borderId="51" xfId="8" applyNumberFormat="1" applyFont="1" applyFill="1" applyBorder="1" applyAlignment="1" applyProtection="1">
      <alignment horizontal="right" vertical="center"/>
    </xf>
    <xf numFmtId="49" fontId="22" fillId="9" borderId="51" xfId="8" applyFont="1" applyFill="1" applyBorder="1" applyAlignment="1">
      <alignment horizontal="left" vertical="center" wrapText="1"/>
    </xf>
    <xf numFmtId="49" fontId="22" fillId="0" borderId="51" xfId="8" applyFont="1" applyFill="1" applyBorder="1" applyAlignment="1" applyProtection="1">
      <alignment horizontal="center" vertical="center" wrapText="1"/>
    </xf>
    <xf numFmtId="49" fontId="22" fillId="0" borderId="51" xfId="8" applyFont="1" applyBorder="1" applyAlignment="1">
      <alignment horizontal="left" vertical="center" wrapText="1" indent="2"/>
    </xf>
    <xf numFmtId="49" fontId="22" fillId="0" borderId="51" xfId="8" applyFont="1" applyBorder="1" applyAlignment="1">
      <alignment horizontal="left" vertical="center" wrapText="1" indent="3"/>
    </xf>
    <xf numFmtId="0" fontId="32" fillId="11" borderId="59" xfId="0" applyFont="1" applyFill="1" applyBorder="1" applyAlignment="1" applyProtection="1">
      <alignment horizontal="center" vertical="top"/>
    </xf>
    <xf numFmtId="49" fontId="22" fillId="0" borderId="51" xfId="8" applyFont="1" applyFill="1" applyBorder="1" applyAlignment="1" applyProtection="1">
      <alignment horizontal="left" vertical="center" wrapText="1" indent="1"/>
    </xf>
    <xf numFmtId="164" fontId="22" fillId="0" borderId="51" xfId="8" applyNumberFormat="1" applyFont="1" applyFill="1" applyBorder="1" applyAlignment="1" applyProtection="1">
      <alignment horizontal="right" vertical="center"/>
    </xf>
    <xf numFmtId="49" fontId="22" fillId="0" borderId="60" xfId="5" applyNumberFormat="1" applyFont="1" applyBorder="1" applyAlignment="1" applyProtection="1">
      <alignment vertical="center"/>
    </xf>
    <xf numFmtId="164" fontId="22" fillId="2" borderId="51" xfId="5" applyNumberFormat="1" applyFont="1" applyFill="1" applyBorder="1" applyAlignment="1" applyProtection="1">
      <alignment horizontal="right" vertical="center"/>
      <protection locked="0"/>
    </xf>
    <xf numFmtId="164" fontId="22" fillId="3" borderId="51" xfId="5" applyNumberFormat="1" applyFont="1" applyFill="1" applyBorder="1" applyAlignment="1" applyProtection="1">
      <alignment horizontal="right" vertical="center"/>
    </xf>
    <xf numFmtId="164" fontId="22" fillId="3" borderId="51" xfId="10" applyNumberFormat="1" applyFont="1" applyFill="1" applyBorder="1" applyAlignment="1" applyProtection="1">
      <alignment horizontal="right" vertical="center"/>
    </xf>
    <xf numFmtId="49" fontId="22" fillId="0" borderId="51" xfId="8" applyFont="1" applyBorder="1" applyAlignment="1">
      <alignment horizontal="left" vertical="center" wrapText="1" indent="4"/>
    </xf>
    <xf numFmtId="0" fontId="20" fillId="0" borderId="0" xfId="5" applyFont="1" applyBorder="1" applyAlignment="1" applyProtection="1">
      <alignment vertical="center"/>
    </xf>
    <xf numFmtId="164" fontId="22" fillId="2" borderId="51" xfId="10" applyNumberFormat="1" applyFont="1" applyFill="1" applyBorder="1" applyAlignment="1" applyProtection="1">
      <alignment horizontal="right" vertical="center"/>
      <protection locked="0"/>
    </xf>
    <xf numFmtId="164" fontId="22" fillId="2" borderId="51" xfId="5" applyNumberFormat="1" applyFont="1" applyFill="1" applyBorder="1" applyAlignment="1" applyProtection="1">
      <alignment horizontal="right" vertical="center" wrapText="1"/>
      <protection locked="0"/>
    </xf>
    <xf numFmtId="164" fontId="22" fillId="3" borderId="51" xfId="5" applyNumberFormat="1" applyFont="1" applyFill="1" applyBorder="1" applyAlignment="1" applyProtection="1">
      <alignment horizontal="right" vertical="center" wrapText="1"/>
    </xf>
    <xf numFmtId="164" fontId="22" fillId="2" borderId="60" xfId="5" applyNumberFormat="1" applyFont="1" applyFill="1" applyBorder="1" applyAlignment="1" applyProtection="1">
      <alignment horizontal="right" vertical="center" wrapText="1"/>
      <protection locked="0"/>
    </xf>
    <xf numFmtId="0" fontId="33" fillId="0" borderId="0" xfId="5" applyFont="1" applyAlignment="1" applyProtection="1">
      <alignment vertical="center"/>
    </xf>
    <xf numFmtId="0" fontId="34" fillId="0" borderId="0" xfId="5" applyFont="1" applyFill="1" applyBorder="1" applyAlignment="1" applyProtection="1">
      <alignment horizontal="center" vertical="center"/>
    </xf>
    <xf numFmtId="0" fontId="33" fillId="0" borderId="52" xfId="5" applyFont="1" applyBorder="1" applyAlignment="1" applyProtection="1">
      <alignment vertical="center"/>
    </xf>
    <xf numFmtId="49" fontId="33" fillId="0" borderId="52" xfId="8" applyFont="1" applyBorder="1" applyAlignment="1" applyProtection="1">
      <alignment vertical="center"/>
    </xf>
    <xf numFmtId="0" fontId="35" fillId="0" borderId="0" xfId="5" applyFont="1" applyProtection="1"/>
    <xf numFmtId="0" fontId="33" fillId="0" borderId="52" xfId="5" applyFont="1" applyFill="1" applyBorder="1" applyAlignment="1" applyProtection="1">
      <alignment vertical="center"/>
    </xf>
    <xf numFmtId="0" fontId="33" fillId="0" borderId="0" xfId="5" applyFont="1" applyFill="1" applyBorder="1" applyAlignment="1" applyProtection="1">
      <alignment horizontal="center" vertical="center" wrapText="1"/>
    </xf>
    <xf numFmtId="0" fontId="35" fillId="0" borderId="0" xfId="5" applyFont="1" applyBorder="1" applyAlignment="1" applyProtection="1">
      <alignment horizontal="center" vertical="center"/>
    </xf>
    <xf numFmtId="0" fontId="35" fillId="0" borderId="0" xfId="5" applyFont="1" applyBorder="1" applyProtection="1"/>
    <xf numFmtId="0" fontId="33" fillId="0" borderId="0" xfId="5" applyFont="1" applyFill="1" applyBorder="1" applyAlignment="1" applyProtection="1">
      <alignment vertical="center"/>
    </xf>
    <xf numFmtId="0" fontId="20" fillId="0" borderId="0" xfId="5" applyFont="1" applyAlignment="1" applyProtection="1">
      <alignment vertical="center"/>
    </xf>
    <xf numFmtId="0" fontId="20" fillId="0" borderId="0" xfId="6" applyFont="1" applyAlignment="1" applyProtection="1">
      <alignment vertical="center"/>
    </xf>
    <xf numFmtId="0" fontId="36" fillId="0" borderId="0" xfId="5" applyFont="1" applyFill="1" applyBorder="1" applyAlignment="1" applyProtection="1">
      <alignment horizontal="center" vertical="center"/>
    </xf>
    <xf numFmtId="49" fontId="20" fillId="0" borderId="0" xfId="8" applyFont="1" applyAlignment="1" applyProtection="1">
      <alignment vertical="center"/>
    </xf>
    <xf numFmtId="0" fontId="31" fillId="0" borderId="0" xfId="5" applyFont="1" applyProtection="1"/>
    <xf numFmtId="0" fontId="20" fillId="0" borderId="0" xfId="5" applyFont="1" applyFill="1" applyBorder="1" applyAlignment="1" applyProtection="1">
      <alignment horizontal="center" vertical="center" wrapText="1"/>
    </xf>
    <xf numFmtId="0" fontId="31" fillId="0" borderId="0" xfId="5" applyFont="1" applyBorder="1" applyProtection="1"/>
    <xf numFmtId="0" fontId="20" fillId="0" borderId="0" xfId="5" applyFont="1" applyFill="1" applyBorder="1" applyAlignment="1" applyProtection="1">
      <alignment vertical="center"/>
    </xf>
    <xf numFmtId="0" fontId="13" fillId="0" borderId="2" xfId="0" applyFont="1" applyBorder="1" applyAlignment="1">
      <alignment horizontal="center" vertical="center"/>
    </xf>
    <xf numFmtId="49" fontId="0" fillId="0" borderId="2" xfId="0" applyNumberFormat="1" applyBorder="1" applyAlignment="1">
      <alignment horizontal="center" vertical="center"/>
    </xf>
    <xf numFmtId="49" fontId="0" fillId="0" borderId="12" xfId="0" applyNumberFormat="1" applyBorder="1" applyAlignment="1">
      <alignment horizontal="center" vertical="center"/>
    </xf>
    <xf numFmtId="0" fontId="13" fillId="0" borderId="12" xfId="0" applyFont="1" applyBorder="1" applyAlignment="1">
      <alignment horizontal="center" vertical="center"/>
    </xf>
    <xf numFmtId="49" fontId="0" fillId="0" borderId="63" xfId="0" applyNumberFormat="1" applyBorder="1" applyAlignment="1">
      <alignment horizontal="center" vertical="center"/>
    </xf>
    <xf numFmtId="0" fontId="13" fillId="0" borderId="64" xfId="0" applyFont="1" applyBorder="1" applyAlignment="1">
      <alignment horizontal="center" vertical="center"/>
    </xf>
    <xf numFmtId="0" fontId="13" fillId="0" borderId="65" xfId="0" applyFont="1" applyBorder="1" applyAlignment="1">
      <alignment horizontal="center" vertical="center"/>
    </xf>
    <xf numFmtId="0" fontId="0" fillId="0" borderId="38" xfId="0" applyBorder="1" applyAlignment="1">
      <alignment horizontal="center" vertical="center" wrapText="1"/>
    </xf>
    <xf numFmtId="0" fontId="0" fillId="0" borderId="3" xfId="0" applyBorder="1" applyAlignment="1">
      <alignment horizontal="center" vertical="center" wrapText="1"/>
    </xf>
    <xf numFmtId="0" fontId="13" fillId="0" borderId="67" xfId="0" applyFont="1" applyBorder="1" applyAlignment="1">
      <alignment horizontal="center" vertical="center"/>
    </xf>
    <xf numFmtId="0" fontId="13" fillId="0" borderId="68" xfId="0" applyFont="1" applyBorder="1" applyAlignment="1">
      <alignment horizontal="center" vertical="center"/>
    </xf>
    <xf numFmtId="0" fontId="13" fillId="0" borderId="16" xfId="0" applyFont="1" applyBorder="1" applyAlignment="1">
      <alignment horizontal="center" vertical="center"/>
    </xf>
    <xf numFmtId="49" fontId="5" fillId="0" borderId="63" xfId="0" applyNumberFormat="1" applyFont="1" applyBorder="1" applyAlignment="1">
      <alignment horizontal="center" vertical="center"/>
    </xf>
    <xf numFmtId="0" fontId="5" fillId="0" borderId="66" xfId="0" applyFont="1" applyBorder="1" applyAlignment="1">
      <alignment horizontal="center" vertical="center" wrapText="1"/>
    </xf>
    <xf numFmtId="0" fontId="5" fillId="0" borderId="67" xfId="0" applyFont="1" applyBorder="1" applyAlignment="1">
      <alignment horizontal="center" vertical="center"/>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3" fillId="0" borderId="0" xfId="1" applyAlignment="1">
      <alignment horizontal="center" vertical="center" wrapText="1"/>
    </xf>
    <xf numFmtId="0" fontId="9" fillId="0" borderId="16" xfId="0" applyFont="1" applyBorder="1" applyAlignment="1">
      <alignment horizontal="center" vertical="center"/>
    </xf>
    <xf numFmtId="0" fontId="9" fillId="0" borderId="2" xfId="0" applyFont="1" applyBorder="1" applyAlignment="1">
      <alignment horizontal="center" vertical="center"/>
    </xf>
    <xf numFmtId="167" fontId="9" fillId="0" borderId="16" xfId="0" applyNumberFormat="1" applyFont="1" applyBorder="1" applyAlignment="1">
      <alignment horizontal="center" vertical="center"/>
    </xf>
    <xf numFmtId="167" fontId="9" fillId="0" borderId="2" xfId="0" applyNumberFormat="1" applyFont="1" applyBorder="1" applyAlignment="1">
      <alignment horizontal="center" vertical="center"/>
    </xf>
    <xf numFmtId="0" fontId="4" fillId="0" borderId="69" xfId="2" applyBorder="1">
      <alignment horizontal="center" vertical="center" wrapText="1"/>
    </xf>
    <xf numFmtId="164" fontId="7" fillId="3" borderId="16" xfId="4" applyNumberFormat="1" applyBorder="1">
      <alignment horizontal="right"/>
    </xf>
    <xf numFmtId="4" fontId="7" fillId="3" borderId="16" xfId="4" applyFill="1" applyBorder="1">
      <alignment horizontal="right"/>
    </xf>
    <xf numFmtId="0" fontId="0" fillId="3" borderId="16" xfId="0" applyFill="1" applyBorder="1"/>
    <xf numFmtId="2" fontId="0" fillId="3" borderId="16" xfId="0" applyNumberFormat="1" applyFill="1" applyBorder="1"/>
    <xf numFmtId="0" fontId="6" fillId="3" borderId="16" xfId="0" applyFont="1" applyFill="1" applyBorder="1"/>
    <xf numFmtId="4" fontId="7" fillId="3" borderId="16" xfId="4" applyBorder="1">
      <alignment horizontal="right"/>
    </xf>
    <xf numFmtId="0" fontId="0" fillId="7" borderId="0" xfId="0" applyFill="1" applyBorder="1"/>
    <xf numFmtId="0" fontId="4" fillId="7" borderId="0" xfId="2" applyFill="1" applyBorder="1">
      <alignment horizontal="center" vertical="center" wrapText="1"/>
    </xf>
    <xf numFmtId="4" fontId="7" fillId="7" borderId="0" xfId="4" applyFill="1" applyBorder="1">
      <alignment horizontal="right"/>
    </xf>
    <xf numFmtId="2" fontId="0" fillId="7" borderId="0" xfId="0" applyNumberFormat="1" applyFill="1" applyBorder="1" applyProtection="1">
      <protection locked="0"/>
    </xf>
    <xf numFmtId="4" fontId="7" fillId="7" borderId="0" xfId="3" applyFill="1" applyBorder="1" applyProtection="1">
      <alignment horizontal="right"/>
      <protection locked="0"/>
    </xf>
    <xf numFmtId="4" fontId="8" fillId="7" borderId="0" xfId="3" applyFont="1" applyFill="1" applyBorder="1" applyProtection="1">
      <alignment horizontal="right"/>
      <protection locked="0"/>
    </xf>
    <xf numFmtId="164" fontId="7" fillId="7" borderId="0" xfId="3" applyNumberFormat="1" applyFont="1" applyFill="1" applyBorder="1" applyProtection="1">
      <alignment horizontal="right"/>
      <protection locked="0"/>
    </xf>
    <xf numFmtId="164" fontId="4" fillId="7" borderId="0" xfId="3" applyNumberFormat="1" applyFont="1" applyFill="1" applyBorder="1" applyProtection="1">
      <alignment horizontal="right"/>
      <protection locked="0"/>
    </xf>
    <xf numFmtId="164" fontId="4" fillId="7" borderId="0" xfId="4" applyNumberFormat="1" applyFont="1" applyFill="1" applyBorder="1">
      <alignment horizontal="right"/>
    </xf>
    <xf numFmtId="4" fontId="4" fillId="7" borderId="0" xfId="4" applyFont="1" applyFill="1" applyBorder="1">
      <alignment horizontal="right"/>
    </xf>
    <xf numFmtId="4" fontId="4" fillId="7" borderId="0" xfId="4" applyNumberFormat="1" applyFont="1" applyFill="1" applyBorder="1">
      <alignment horizontal="right"/>
    </xf>
    <xf numFmtId="4" fontId="7" fillId="7" borderId="0" xfId="3" applyFont="1" applyFill="1" applyBorder="1" applyProtection="1">
      <alignment horizontal="right"/>
      <protection locked="0"/>
    </xf>
    <xf numFmtId="164" fontId="20" fillId="7" borderId="0" xfId="4" applyNumberFormat="1" applyFont="1" applyFill="1" applyBorder="1">
      <alignment horizontal="right"/>
    </xf>
    <xf numFmtId="168" fontId="13" fillId="0" borderId="68" xfId="0" applyNumberFormat="1" applyFont="1" applyBorder="1" applyAlignment="1">
      <alignment horizontal="center" vertical="center"/>
    </xf>
    <xf numFmtId="168" fontId="13" fillId="0" borderId="12" xfId="0" applyNumberFormat="1" applyFont="1" applyBorder="1" applyAlignment="1">
      <alignment horizontal="center" vertical="center"/>
    </xf>
    <xf numFmtId="168" fontId="13" fillId="0" borderId="38" xfId="0" applyNumberFormat="1" applyFont="1" applyBorder="1" applyAlignment="1">
      <alignment horizontal="center" vertical="center"/>
    </xf>
    <xf numFmtId="168" fontId="13" fillId="0" borderId="47" xfId="0" applyNumberFormat="1" applyFont="1" applyBorder="1" applyAlignment="1">
      <alignment horizontal="center" vertical="center" wrapText="1"/>
    </xf>
    <xf numFmtId="168" fontId="13" fillId="0" borderId="16" xfId="0" applyNumberFormat="1" applyFont="1" applyBorder="1" applyAlignment="1">
      <alignment horizontal="center" vertical="center"/>
    </xf>
    <xf numFmtId="168" fontId="13" fillId="0" borderId="2" xfId="0" applyNumberFormat="1" applyFont="1" applyBorder="1" applyAlignment="1">
      <alignment horizontal="center" vertical="center"/>
    </xf>
    <xf numFmtId="168" fontId="13" fillId="0" borderId="3" xfId="0" applyNumberFormat="1" applyFont="1" applyBorder="1" applyAlignment="1">
      <alignment horizontal="center" vertical="center"/>
    </xf>
    <xf numFmtId="168" fontId="13" fillId="0" borderId="13" xfId="0" applyNumberFormat="1" applyFont="1" applyBorder="1" applyAlignment="1">
      <alignment horizontal="center" vertical="center" wrapText="1"/>
    </xf>
    <xf numFmtId="168" fontId="13" fillId="0" borderId="8" xfId="0" applyNumberFormat="1" applyFont="1" applyBorder="1" applyAlignment="1">
      <alignment horizontal="center" vertical="center"/>
    </xf>
    <xf numFmtId="168" fontId="13" fillId="0" borderId="53" xfId="0" applyNumberFormat="1" applyFont="1" applyBorder="1" applyAlignment="1">
      <alignment horizontal="center" vertical="center"/>
    </xf>
    <xf numFmtId="168" fontId="13" fillId="0" borderId="14" xfId="0" applyNumberFormat="1" applyFont="1" applyBorder="1" applyAlignment="1">
      <alignment horizontal="center" vertical="center"/>
    </xf>
    <xf numFmtId="168" fontId="9" fillId="0" borderId="14" xfId="0" applyNumberFormat="1" applyFont="1" applyBorder="1" applyAlignment="1">
      <alignment horizontal="center" vertical="center"/>
    </xf>
    <xf numFmtId="168" fontId="9" fillId="0" borderId="70" xfId="0" applyNumberFormat="1" applyFont="1" applyBorder="1" applyAlignment="1">
      <alignment horizontal="center" vertical="center"/>
    </xf>
    <xf numFmtId="0" fontId="5" fillId="0" borderId="27" xfId="0" applyFont="1" applyBorder="1" applyAlignment="1">
      <alignment horizontal="center" vertical="center"/>
    </xf>
    <xf numFmtId="168" fontId="13" fillId="0" borderId="27" xfId="0" applyNumberFormat="1" applyFont="1" applyBorder="1" applyAlignment="1">
      <alignment horizontal="center" vertical="center"/>
    </xf>
    <xf numFmtId="168" fontId="13" fillId="0" borderId="49" xfId="0" applyNumberFormat="1" applyFont="1" applyBorder="1" applyAlignment="1">
      <alignment horizontal="center" vertical="center"/>
    </xf>
    <xf numFmtId="168" fontId="13" fillId="0" borderId="47" xfId="0" applyNumberFormat="1" applyFont="1" applyBorder="1" applyAlignment="1">
      <alignment horizontal="center" vertical="center"/>
    </xf>
    <xf numFmtId="168" fontId="9" fillId="0" borderId="47" xfId="0" applyNumberFormat="1" applyFont="1" applyBorder="1" applyAlignment="1">
      <alignment horizontal="center" vertical="center"/>
    </xf>
    <xf numFmtId="168" fontId="9" fillId="0" borderId="48" xfId="0" applyNumberFormat="1" applyFont="1" applyBorder="1" applyAlignment="1">
      <alignment horizontal="center" vertical="center"/>
    </xf>
    <xf numFmtId="168" fontId="13" fillId="0" borderId="14"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18" fillId="0" borderId="8" xfId="0" applyFont="1" applyBorder="1" applyAlignment="1">
      <alignment vertical="top" wrapText="1"/>
    </xf>
    <xf numFmtId="0" fontId="0" fillId="0" borderId="53" xfId="0" applyBorder="1" applyAlignment="1">
      <alignment horizontal="center" vertical="center" wrapText="1"/>
    </xf>
    <xf numFmtId="0" fontId="0" fillId="0" borderId="14" xfId="0" applyBorder="1" applyAlignment="1">
      <alignment horizontal="center" vertical="center" wrapText="1"/>
    </xf>
    <xf numFmtId="0" fontId="5" fillId="0" borderId="14"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70" xfId="0" applyFont="1" applyBorder="1" applyAlignment="1">
      <alignment horizontal="center" vertical="center" wrapText="1"/>
    </xf>
    <xf numFmtId="49" fontId="0" fillId="0" borderId="49" xfId="0" applyNumberFormat="1" applyBorder="1" applyAlignment="1">
      <alignment horizontal="center" vertical="center"/>
    </xf>
    <xf numFmtId="49" fontId="0" fillId="0" borderId="47" xfId="0" applyNumberFormat="1" applyBorder="1" applyAlignment="1">
      <alignment horizontal="center" vertical="center"/>
    </xf>
    <xf numFmtId="49" fontId="5" fillId="0" borderId="28" xfId="0" applyNumberFormat="1" applyFont="1" applyBorder="1" applyAlignment="1">
      <alignment horizontal="center" vertical="center"/>
    </xf>
    <xf numFmtId="49" fontId="0" fillId="0" borderId="30" xfId="0" applyNumberFormat="1" applyBorder="1" applyAlignment="1">
      <alignment horizontal="center" vertical="center"/>
    </xf>
    <xf numFmtId="49" fontId="0" fillId="0" borderId="29" xfId="0" applyNumberFormat="1" applyBorder="1" applyAlignment="1">
      <alignment horizontal="center" vertical="center"/>
    </xf>
    <xf numFmtId="49" fontId="0" fillId="0" borderId="40" xfId="0" applyNumberFormat="1" applyBorder="1" applyAlignment="1">
      <alignment horizontal="center" vertical="center"/>
    </xf>
    <xf numFmtId="0" fontId="0" fillId="0" borderId="71" xfId="0" applyBorder="1" applyAlignment="1">
      <alignment horizontal="center" vertical="center" wrapText="1"/>
    </xf>
    <xf numFmtId="168" fontId="13" fillId="0" borderId="73" xfId="0" applyNumberFormat="1" applyFont="1" applyBorder="1" applyAlignment="1">
      <alignment horizontal="center" vertical="center"/>
    </xf>
    <xf numFmtId="168" fontId="13" fillId="0" borderId="40" xfId="0" applyNumberFormat="1" applyFont="1" applyBorder="1" applyAlignment="1">
      <alignment horizontal="center" vertical="center"/>
    </xf>
    <xf numFmtId="168" fontId="13" fillId="0" borderId="71" xfId="0" applyNumberFormat="1" applyFont="1" applyBorder="1" applyAlignment="1">
      <alignment horizontal="center" vertical="center"/>
    </xf>
    <xf numFmtId="0" fontId="0" fillId="0" borderId="27" xfId="0" applyBorder="1" applyAlignment="1">
      <alignment vertical="top" wrapText="1"/>
    </xf>
    <xf numFmtId="164" fontId="7" fillId="7" borderId="2" xfId="3" applyNumberFormat="1" applyFill="1" applyBorder="1" applyAlignment="1" applyProtection="1">
      <alignment horizontal="center" vertical="center"/>
      <protection locked="0"/>
    </xf>
    <xf numFmtId="4" fontId="7" fillId="7" borderId="2" xfId="3" applyFill="1" applyBorder="1" applyAlignment="1" applyProtection="1">
      <alignment horizontal="center" vertical="center"/>
      <protection locked="0"/>
    </xf>
    <xf numFmtId="4" fontId="7" fillId="7" borderId="3" xfId="3" applyFill="1" applyBorder="1" applyAlignment="1" applyProtection="1">
      <alignment horizontal="center" vertical="center"/>
      <protection locked="0"/>
    </xf>
    <xf numFmtId="4" fontId="8" fillId="7" borderId="2" xfId="3" applyFont="1" applyFill="1" applyBorder="1" applyAlignment="1" applyProtection="1">
      <alignment horizontal="center" vertical="center"/>
      <protection locked="0"/>
    </xf>
    <xf numFmtId="0" fontId="6" fillId="7" borderId="3" xfId="0" applyFont="1" applyFill="1" applyBorder="1" applyAlignment="1">
      <alignment horizontal="center" vertical="center"/>
    </xf>
    <xf numFmtId="164" fontId="7" fillId="7" borderId="3" xfId="3" applyNumberFormat="1" applyFill="1" applyBorder="1" applyAlignment="1" applyProtection="1">
      <alignment horizontal="center" vertical="center"/>
      <protection locked="0"/>
    </xf>
    <xf numFmtId="0" fontId="21" fillId="0" borderId="18" xfId="0" applyFont="1" applyBorder="1" applyAlignment="1">
      <alignment horizontal="center" vertical="center" wrapText="1"/>
    </xf>
    <xf numFmtId="0" fontId="21" fillId="0" borderId="25" xfId="0" applyFont="1" applyBorder="1" applyAlignment="1">
      <alignment horizontal="center" vertical="center"/>
    </xf>
    <xf numFmtId="0" fontId="0" fillId="0" borderId="2" xfId="0" applyFont="1" applyBorder="1" applyAlignment="1">
      <alignment horizontal="center" vertical="center" wrapText="1"/>
    </xf>
    <xf numFmtId="0" fontId="0" fillId="0" borderId="40" xfId="0" applyFont="1" applyBorder="1" applyAlignment="1">
      <alignment horizontal="center" vertical="center" wrapText="1"/>
    </xf>
    <xf numFmtId="164" fontId="25" fillId="7" borderId="39" xfId="4" applyNumberFormat="1" applyFont="1" applyFill="1" applyBorder="1" applyAlignment="1">
      <alignment horizontal="center" vertical="center"/>
    </xf>
    <xf numFmtId="4" fontId="25" fillId="7" borderId="35" xfId="4" applyFont="1" applyFill="1" applyBorder="1" applyAlignment="1">
      <alignment horizontal="center" vertical="center"/>
    </xf>
    <xf numFmtId="164" fontId="25" fillId="7" borderId="35" xfId="4" applyNumberFormat="1" applyFont="1" applyFill="1" applyBorder="1" applyAlignment="1">
      <alignment horizontal="center" vertical="center"/>
    </xf>
    <xf numFmtId="4" fontId="25" fillId="7" borderId="45" xfId="4" applyFont="1" applyFill="1" applyBorder="1" applyAlignment="1">
      <alignment horizontal="center" vertical="center"/>
    </xf>
    <xf numFmtId="164" fontId="25" fillId="7" borderId="47" xfId="0" applyNumberFormat="1" applyFont="1" applyFill="1" applyBorder="1" applyAlignment="1">
      <alignment horizontal="center" vertical="center"/>
    </xf>
    <xf numFmtId="164" fontId="37" fillId="7" borderId="48" xfId="0" applyNumberFormat="1" applyFont="1" applyFill="1" applyBorder="1" applyAlignment="1">
      <alignment horizontal="center" vertical="center"/>
    </xf>
    <xf numFmtId="0" fontId="5" fillId="0" borderId="10" xfId="0" applyFont="1" applyBorder="1" applyAlignment="1">
      <alignment horizontal="center" vertical="center"/>
    </xf>
    <xf numFmtId="0" fontId="5" fillId="0" borderId="46" xfId="0" applyFont="1" applyBorder="1" applyAlignment="1">
      <alignment horizontal="center" vertical="center"/>
    </xf>
    <xf numFmtId="0" fontId="21" fillId="0" borderId="17" xfId="0" applyFont="1" applyBorder="1" applyAlignment="1">
      <alignment horizontal="center" vertical="center"/>
    </xf>
    <xf numFmtId="0" fontId="39" fillId="0" borderId="1" xfId="0" applyFont="1" applyBorder="1"/>
    <xf numFmtId="0" fontId="39" fillId="0" borderId="6" xfId="0" applyFont="1" applyBorder="1"/>
    <xf numFmtId="0" fontId="39" fillId="0" borderId="23" xfId="0" applyFont="1" applyBorder="1"/>
    <xf numFmtId="0" fontId="39" fillId="0" borderId="39" xfId="0" applyFont="1" applyBorder="1"/>
    <xf numFmtId="0" fontId="39" fillId="0" borderId="32" xfId="0" applyFont="1" applyBorder="1"/>
    <xf numFmtId="0" fontId="39" fillId="0" borderId="33" xfId="0" applyFont="1" applyBorder="1"/>
    <xf numFmtId="0" fontId="6" fillId="7" borderId="20" xfId="0" applyFont="1" applyFill="1" applyBorder="1"/>
    <xf numFmtId="2" fontId="40" fillId="0" borderId="0" xfId="0" applyNumberFormat="1" applyFont="1"/>
    <xf numFmtId="0" fontId="41" fillId="0" borderId="0" xfId="0" applyFont="1"/>
    <xf numFmtId="0" fontId="40" fillId="0" borderId="0" xfId="0" applyFont="1"/>
    <xf numFmtId="0" fontId="42" fillId="0" borderId="0" xfId="0" applyFont="1"/>
    <xf numFmtId="165" fontId="43" fillId="0" borderId="41" xfId="0" applyNumberFormat="1" applyFont="1" applyBorder="1"/>
    <xf numFmtId="165" fontId="6" fillId="0" borderId="18" xfId="0" applyNumberFormat="1" applyFont="1" applyBorder="1"/>
    <xf numFmtId="165" fontId="6" fillId="3" borderId="18" xfId="0" applyNumberFormat="1" applyFont="1" applyFill="1" applyBorder="1"/>
    <xf numFmtId="165" fontId="6" fillId="0" borderId="36" xfId="0" applyNumberFormat="1" applyFont="1" applyBorder="1"/>
    <xf numFmtId="165" fontId="43" fillId="0" borderId="21" xfId="0" applyNumberFormat="1" applyFont="1" applyBorder="1"/>
    <xf numFmtId="165" fontId="6" fillId="0" borderId="42" xfId="0" applyNumberFormat="1" applyFont="1" applyBorder="1"/>
    <xf numFmtId="165" fontId="6" fillId="0" borderId="19" xfId="0" applyNumberFormat="1" applyFont="1" applyBorder="1"/>
    <xf numFmtId="0" fontId="38" fillId="0" borderId="27" xfId="0" applyFont="1" applyBorder="1"/>
    <xf numFmtId="0" fontId="38" fillId="5" borderId="7" xfId="0" applyFont="1" applyFill="1" applyBorder="1"/>
    <xf numFmtId="0" fontId="38" fillId="5" borderId="8" xfId="0" applyFont="1" applyFill="1" applyBorder="1"/>
    <xf numFmtId="0" fontId="38" fillId="5" borderId="9" xfId="0" applyFont="1" applyFill="1" applyBorder="1"/>
    <xf numFmtId="49" fontId="0" fillId="0" borderId="0" xfId="0" applyNumberFormat="1" applyBorder="1" applyAlignment="1">
      <alignment horizontal="center" vertical="center"/>
    </xf>
    <xf numFmtId="168" fontId="13" fillId="0" borderId="0" xfId="0" applyNumberFormat="1" applyFont="1" applyBorder="1" applyAlignment="1">
      <alignment horizontal="center" vertical="center"/>
    </xf>
    <xf numFmtId="164" fontId="7" fillId="3" borderId="15" xfId="4" applyNumberFormat="1" applyBorder="1">
      <alignment horizontal="right"/>
    </xf>
    <xf numFmtId="4" fontId="7" fillId="4" borderId="16" xfId="4" applyFill="1" applyBorder="1">
      <alignment horizontal="right"/>
    </xf>
    <xf numFmtId="4" fontId="7" fillId="4" borderId="15" xfId="4" applyFill="1" applyBorder="1">
      <alignment horizontal="right"/>
    </xf>
    <xf numFmtId="4" fontId="14" fillId="6" borderId="16" xfId="4" applyFont="1" applyFill="1" applyBorder="1">
      <alignment horizontal="right"/>
    </xf>
    <xf numFmtId="164" fontId="14" fillId="6" borderId="15" xfId="4" applyNumberFormat="1" applyFont="1" applyFill="1" applyBorder="1">
      <alignment horizontal="right"/>
    </xf>
    <xf numFmtId="49" fontId="0" fillId="0" borderId="7" xfId="0" applyNumberFormat="1" applyBorder="1" applyAlignment="1">
      <alignment horizontal="center" vertical="center"/>
    </xf>
    <xf numFmtId="49" fontId="5" fillId="0" borderId="47" xfId="0" applyNumberFormat="1" applyFont="1" applyBorder="1" applyAlignment="1">
      <alignment horizontal="center" vertical="center"/>
    </xf>
    <xf numFmtId="49" fontId="5" fillId="0" borderId="48" xfId="0" applyNumberFormat="1" applyFont="1" applyBorder="1" applyAlignment="1">
      <alignment horizontal="center" vertical="center"/>
    </xf>
    <xf numFmtId="168" fontId="13" fillId="0" borderId="9" xfId="0" applyNumberFormat="1" applyFont="1" applyBorder="1" applyAlignment="1">
      <alignment horizontal="center" vertical="center"/>
    </xf>
    <xf numFmtId="0" fontId="0" fillId="0" borderId="27" xfId="0" applyFont="1" applyBorder="1" applyAlignment="1">
      <alignment horizontal="center" vertical="center" wrapText="1"/>
    </xf>
    <xf numFmtId="0" fontId="5" fillId="12" borderId="27" xfId="0" applyFont="1" applyFill="1" applyBorder="1" applyAlignment="1">
      <alignment horizontal="center" vertical="center" wrapText="1"/>
    </xf>
    <xf numFmtId="168" fontId="13" fillId="12" borderId="27" xfId="0" applyNumberFormat="1" applyFont="1" applyFill="1" applyBorder="1" applyAlignment="1">
      <alignment horizontal="center" vertical="center" wrapText="1"/>
    </xf>
    <xf numFmtId="168" fontId="13" fillId="12" borderId="49" xfId="0" applyNumberFormat="1" applyFont="1" applyFill="1" applyBorder="1" applyAlignment="1">
      <alignment horizontal="center" vertical="center" wrapText="1"/>
    </xf>
    <xf numFmtId="168" fontId="13" fillId="12" borderId="47" xfId="0" applyNumberFormat="1" applyFont="1" applyFill="1" applyBorder="1" applyAlignment="1">
      <alignment horizontal="center" vertical="center" wrapText="1"/>
    </xf>
    <xf numFmtId="168" fontId="9" fillId="12" borderId="47" xfId="0" applyNumberFormat="1" applyFont="1" applyFill="1" applyBorder="1" applyAlignment="1">
      <alignment horizontal="center" vertical="center" wrapText="1"/>
    </xf>
    <xf numFmtId="168" fontId="9" fillId="12" borderId="48" xfId="0" applyNumberFormat="1" applyFont="1" applyFill="1" applyBorder="1" applyAlignment="1">
      <alignment horizontal="center" vertical="center" wrapText="1"/>
    </xf>
    <xf numFmtId="168" fontId="13" fillId="12" borderId="72" xfId="0" applyNumberFormat="1" applyFont="1" applyFill="1" applyBorder="1" applyAlignment="1">
      <alignment horizontal="center" vertical="center" wrapText="1"/>
    </xf>
    <xf numFmtId="168" fontId="13" fillId="12" borderId="30" xfId="0" applyNumberFormat="1" applyFont="1" applyFill="1" applyBorder="1" applyAlignment="1">
      <alignment horizontal="center" vertical="center" wrapText="1"/>
    </xf>
    <xf numFmtId="167" fontId="13" fillId="0" borderId="13" xfId="0" applyNumberFormat="1" applyFont="1" applyBorder="1" applyAlignment="1">
      <alignment horizontal="center" vertical="center" wrapText="1"/>
    </xf>
    <xf numFmtId="167" fontId="13" fillId="0" borderId="15" xfId="0" applyNumberFormat="1" applyFont="1" applyBorder="1" applyAlignment="1">
      <alignment horizontal="center" vertical="center" wrapText="1"/>
    </xf>
    <xf numFmtId="167" fontId="13" fillId="0" borderId="2" xfId="0" applyNumberFormat="1" applyFont="1" applyBorder="1" applyAlignment="1">
      <alignment horizontal="center" vertical="center" wrapText="1"/>
    </xf>
    <xf numFmtId="0" fontId="18" fillId="0" borderId="66" xfId="0" applyFont="1" applyBorder="1" applyAlignment="1">
      <alignment vertical="top" wrapText="1"/>
    </xf>
    <xf numFmtId="0" fontId="13" fillId="12" borderId="27" xfId="0" applyFont="1" applyFill="1" applyBorder="1" applyAlignment="1">
      <alignment horizontal="center" vertical="center" wrapText="1"/>
    </xf>
    <xf numFmtId="0" fontId="13" fillId="12" borderId="49" xfId="0" applyFont="1" applyFill="1" applyBorder="1" applyAlignment="1">
      <alignment horizontal="center" vertical="center" wrapText="1"/>
    </xf>
    <xf numFmtId="0" fontId="13" fillId="12" borderId="47" xfId="0" applyFont="1" applyFill="1" applyBorder="1" applyAlignment="1">
      <alignment horizontal="center" vertical="center" wrapText="1"/>
    </xf>
    <xf numFmtId="167" fontId="13" fillId="12" borderId="47" xfId="0" applyNumberFormat="1" applyFont="1" applyFill="1" applyBorder="1" applyAlignment="1">
      <alignment horizontal="center" vertical="center" wrapText="1"/>
    </xf>
    <xf numFmtId="0" fontId="9" fillId="12" borderId="47" xfId="0" applyFont="1" applyFill="1" applyBorder="1" applyAlignment="1">
      <alignment horizontal="center" vertical="center" wrapText="1"/>
    </xf>
    <xf numFmtId="0" fontId="0" fillId="0" borderId="27" xfId="0" applyFont="1" applyBorder="1" applyAlignment="1">
      <alignment horizontal="left" vertical="center" wrapText="1"/>
    </xf>
    <xf numFmtId="0" fontId="46" fillId="0" borderId="0" xfId="0" applyFont="1"/>
    <xf numFmtId="0" fontId="5" fillId="0" borderId="0" xfId="0" applyFont="1"/>
    <xf numFmtId="0" fontId="47" fillId="0" borderId="0" xfId="13"/>
    <xf numFmtId="3" fontId="5" fillId="0" borderId="0" xfId="0" applyNumberFormat="1" applyFont="1" applyAlignment="1">
      <alignment horizontal="center"/>
    </xf>
    <xf numFmtId="3" fontId="18" fillId="0" borderId="0" xfId="0" applyNumberFormat="1" applyFont="1" applyAlignment="1">
      <alignment horizontal="center"/>
    </xf>
    <xf numFmtId="0" fontId="48" fillId="0" borderId="0" xfId="13" applyFont="1" applyAlignment="1">
      <alignment horizontal="left"/>
    </xf>
    <xf numFmtId="0" fontId="48" fillId="0" borderId="0" xfId="13" applyFont="1"/>
    <xf numFmtId="0" fontId="49" fillId="0" borderId="0" xfId="13" applyFont="1"/>
    <xf numFmtId="0" fontId="47" fillId="0" borderId="0" xfId="13" applyFont="1" applyAlignment="1">
      <alignment horizontal="right"/>
    </xf>
    <xf numFmtId="0" fontId="48" fillId="0" borderId="0" xfId="13" applyFont="1" applyAlignment="1">
      <alignment horizontal="center"/>
    </xf>
    <xf numFmtId="0" fontId="50" fillId="0" borderId="28" xfId="13" applyFont="1" applyBorder="1"/>
    <xf numFmtId="0" fontId="50" fillId="0" borderId="1" xfId="13" applyFont="1" applyBorder="1" applyAlignment="1">
      <alignment horizontal="center"/>
    </xf>
    <xf numFmtId="0" fontId="50" fillId="0" borderId="74" xfId="13" applyFont="1" applyBorder="1" applyAlignment="1">
      <alignment horizontal="center"/>
    </xf>
    <xf numFmtId="0" fontId="50" fillId="0" borderId="75" xfId="13" applyFont="1" applyBorder="1" applyAlignment="1">
      <alignment horizontal="center"/>
    </xf>
    <xf numFmtId="0" fontId="50" fillId="0" borderId="76" xfId="13" applyFont="1" applyBorder="1" applyAlignment="1">
      <alignment horizontal="center"/>
    </xf>
    <xf numFmtId="0" fontId="50" fillId="0" borderId="44" xfId="13" applyFont="1" applyBorder="1" applyAlignment="1">
      <alignment horizontal="center"/>
    </xf>
    <xf numFmtId="0" fontId="50" fillId="0" borderId="77" xfId="13" applyFont="1" applyBorder="1" applyAlignment="1">
      <alignment horizontal="center"/>
    </xf>
    <xf numFmtId="0" fontId="50" fillId="0" borderId="44" xfId="13" applyFont="1" applyFill="1" applyBorder="1" applyAlignment="1">
      <alignment horizontal="center"/>
    </xf>
    <xf numFmtId="0" fontId="47" fillId="0" borderId="26" xfId="13" applyFont="1" applyBorder="1" applyAlignment="1">
      <alignment horizontal="center" vertical="center"/>
    </xf>
    <xf numFmtId="0" fontId="47" fillId="0" borderId="78" xfId="13" applyFont="1" applyBorder="1"/>
    <xf numFmtId="4" fontId="47" fillId="0" borderId="24" xfId="13" applyNumberFormat="1" applyFont="1" applyBorder="1" applyAlignment="1">
      <alignment horizontal="center"/>
    </xf>
    <xf numFmtId="4" fontId="47" fillId="0" borderId="20" xfId="13" applyNumberFormat="1" applyFont="1" applyBorder="1" applyAlignment="1">
      <alignment horizontal="center"/>
    </xf>
    <xf numFmtId="4" fontId="47" fillId="0" borderId="21" xfId="13" applyNumberFormat="1" applyFont="1" applyBorder="1" applyAlignment="1">
      <alignment horizontal="center"/>
    </xf>
    <xf numFmtId="4" fontId="47" fillId="0" borderId="69" xfId="13" applyNumberFormat="1" applyFont="1" applyBorder="1" applyAlignment="1">
      <alignment horizontal="center"/>
    </xf>
    <xf numFmtId="10" fontId="50" fillId="0" borderId="38" xfId="13" applyNumberFormat="1" applyFont="1" applyBorder="1" applyAlignment="1">
      <alignment horizontal="center" vertical="center"/>
    </xf>
    <xf numFmtId="10" fontId="50" fillId="0" borderId="47" xfId="13" applyNumberFormat="1" applyFont="1" applyBorder="1"/>
    <xf numFmtId="10" fontId="6" fillId="0" borderId="10" xfId="0" applyNumberFormat="1" applyFont="1" applyBorder="1"/>
    <xf numFmtId="10" fontId="6" fillId="0" borderId="2" xfId="0" applyNumberFormat="1" applyFont="1" applyBorder="1" applyAlignment="1">
      <alignment horizontal="center"/>
    </xf>
    <xf numFmtId="10" fontId="50" fillId="0" borderId="11" xfId="13" applyNumberFormat="1" applyFont="1" applyBorder="1" applyAlignment="1">
      <alignment horizontal="center"/>
    </xf>
    <xf numFmtId="10" fontId="50" fillId="0" borderId="10" xfId="13" applyNumberFormat="1" applyFont="1" applyBorder="1" applyAlignment="1">
      <alignment horizontal="center"/>
    </xf>
    <xf numFmtId="10" fontId="50" fillId="0" borderId="2" xfId="13" applyNumberFormat="1" applyFont="1" applyBorder="1" applyAlignment="1">
      <alignment horizontal="center"/>
    </xf>
    <xf numFmtId="10" fontId="50" fillId="0" borderId="68" xfId="13" applyNumberFormat="1" applyFont="1" applyBorder="1" applyAlignment="1">
      <alignment horizontal="center"/>
    </xf>
    <xf numFmtId="0" fontId="47" fillId="0" borderId="3" xfId="13" applyFont="1" applyBorder="1" applyAlignment="1">
      <alignment horizontal="center" vertical="center"/>
    </xf>
    <xf numFmtId="0" fontId="47" fillId="0" borderId="47" xfId="13" applyFont="1" applyBorder="1"/>
    <xf numFmtId="4" fontId="47" fillId="0" borderId="10" xfId="13" applyNumberFormat="1" applyFont="1" applyBorder="1" applyAlignment="1">
      <alignment horizontal="center"/>
    </xf>
    <xf numFmtId="4" fontId="47" fillId="0" borderId="2" xfId="13" applyNumberFormat="1" applyFont="1" applyBorder="1" applyAlignment="1">
      <alignment horizontal="center"/>
    </xf>
    <xf numFmtId="4" fontId="47" fillId="0" borderId="11" xfId="13" applyNumberFormat="1" applyFont="1" applyBorder="1" applyAlignment="1">
      <alignment horizontal="center"/>
    </xf>
    <xf numFmtId="4" fontId="47" fillId="0" borderId="16" xfId="13" applyNumberFormat="1" applyFont="1" applyBorder="1" applyAlignment="1">
      <alignment horizontal="center"/>
    </xf>
    <xf numFmtId="0" fontId="47" fillId="0" borderId="53" xfId="13" applyFont="1" applyBorder="1" applyAlignment="1">
      <alignment horizontal="center" vertical="center"/>
    </xf>
    <xf numFmtId="10" fontId="50" fillId="0" borderId="16" xfId="13" applyNumberFormat="1" applyFont="1" applyBorder="1" applyAlignment="1">
      <alignment horizontal="center"/>
    </xf>
    <xf numFmtId="0" fontId="47" fillId="0" borderId="32" xfId="13" applyFont="1" applyBorder="1" applyAlignment="1">
      <alignment horizontal="center" vertical="center"/>
    </xf>
    <xf numFmtId="0" fontId="47" fillId="0" borderId="48" xfId="13" applyFont="1" applyBorder="1"/>
    <xf numFmtId="4" fontId="47" fillId="0" borderId="18" xfId="13" applyNumberFormat="1" applyFont="1" applyBorder="1" applyAlignment="1">
      <alignment horizontal="center"/>
    </xf>
    <xf numFmtId="4" fontId="47" fillId="0" borderId="19" xfId="13" applyNumberFormat="1" applyFont="1" applyBorder="1" applyAlignment="1">
      <alignment horizontal="center"/>
    </xf>
    <xf numFmtId="4" fontId="47" fillId="0" borderId="73" xfId="13" applyNumberFormat="1" applyFont="1" applyBorder="1" applyAlignment="1">
      <alignment horizontal="center"/>
    </xf>
    <xf numFmtId="4" fontId="47" fillId="0" borderId="71" xfId="13" applyNumberFormat="1" applyFont="1" applyBorder="1" applyAlignment="1">
      <alignment horizontal="center"/>
    </xf>
    <xf numFmtId="0" fontId="47" fillId="0" borderId="4" xfId="13" applyFont="1" applyBorder="1" applyAlignment="1">
      <alignment horizontal="center"/>
    </xf>
    <xf numFmtId="0" fontId="47" fillId="0" borderId="17" xfId="13" applyFont="1" applyBorder="1"/>
    <xf numFmtId="0" fontId="47" fillId="0" borderId="70" xfId="13" applyFont="1" applyBorder="1" applyAlignment="1">
      <alignment horizontal="center"/>
    </xf>
    <xf numFmtId="10" fontId="6" fillId="0" borderId="17" xfId="0" applyNumberFormat="1" applyFont="1" applyBorder="1"/>
    <xf numFmtId="10" fontId="6" fillId="0" borderId="18" xfId="0" applyNumberFormat="1" applyFont="1" applyBorder="1" applyAlignment="1">
      <alignment horizontal="center"/>
    </xf>
    <xf numFmtId="10" fontId="50" fillId="0" borderId="19" xfId="13" applyNumberFormat="1" applyFont="1" applyBorder="1" applyAlignment="1">
      <alignment horizontal="center"/>
    </xf>
    <xf numFmtId="10" fontId="50" fillId="0" borderId="17" xfId="13" applyNumberFormat="1" applyFont="1" applyBorder="1" applyAlignment="1">
      <alignment horizontal="center"/>
    </xf>
    <xf numFmtId="10" fontId="50" fillId="0" borderId="18" xfId="13" applyNumberFormat="1" applyFont="1" applyBorder="1" applyAlignment="1">
      <alignment horizontal="center"/>
    </xf>
    <xf numFmtId="10" fontId="50" fillId="0" borderId="42" xfId="13" applyNumberFormat="1" applyFont="1" applyBorder="1" applyAlignment="1">
      <alignment horizontal="center"/>
    </xf>
    <xf numFmtId="4" fontId="47" fillId="0" borderId="68" xfId="13" applyNumberFormat="1" applyFont="1" applyBorder="1" applyAlignment="1">
      <alignment horizontal="center"/>
    </xf>
    <xf numFmtId="4" fontId="47" fillId="0" borderId="12" xfId="13" applyNumberFormat="1" applyFont="1" applyBorder="1" applyAlignment="1">
      <alignment horizontal="center"/>
    </xf>
    <xf numFmtId="10" fontId="50" fillId="0" borderId="73" xfId="13" applyNumberFormat="1" applyFont="1" applyBorder="1" applyAlignment="1">
      <alignment horizontal="center"/>
    </xf>
    <xf numFmtId="0" fontId="47" fillId="0" borderId="53" xfId="13" applyFont="1" applyBorder="1" applyAlignment="1">
      <alignment horizontal="center"/>
    </xf>
    <xf numFmtId="0" fontId="47" fillId="0" borderId="49" xfId="13" applyFont="1" applyBorder="1"/>
    <xf numFmtId="4" fontId="47" fillId="0" borderId="37" xfId="13" applyNumberFormat="1" applyFont="1" applyBorder="1" applyAlignment="1">
      <alignment horizontal="center"/>
    </xf>
    <xf numFmtId="4" fontId="47" fillId="0" borderId="41" xfId="13" applyNumberFormat="1" applyFont="1" applyBorder="1" applyAlignment="1">
      <alignment horizontal="center"/>
    </xf>
    <xf numFmtId="0" fontId="47" fillId="0" borderId="46" xfId="13" applyFont="1" applyBorder="1"/>
    <xf numFmtId="0" fontId="47" fillId="0" borderId="54" xfId="13" applyFont="1" applyBorder="1" applyAlignment="1">
      <alignment horizontal="center"/>
    </xf>
    <xf numFmtId="0" fontId="47" fillId="0" borderId="72" xfId="13" applyFont="1" applyBorder="1"/>
    <xf numFmtId="10" fontId="6" fillId="0" borderId="46" xfId="0" applyNumberFormat="1" applyFont="1" applyBorder="1"/>
    <xf numFmtId="10" fontId="6" fillId="0" borderId="40" xfId="0" applyNumberFormat="1" applyFont="1" applyBorder="1" applyAlignment="1">
      <alignment horizontal="center"/>
    </xf>
    <xf numFmtId="10" fontId="50" fillId="0" borderId="83" xfId="13" applyNumberFormat="1" applyFont="1" applyBorder="1" applyAlignment="1">
      <alignment horizontal="center"/>
    </xf>
    <xf numFmtId="10" fontId="50" fillId="0" borderId="46" xfId="13" applyNumberFormat="1" applyFont="1" applyBorder="1" applyAlignment="1">
      <alignment horizontal="center"/>
    </xf>
    <xf numFmtId="10" fontId="50" fillId="0" borderId="40" xfId="13" applyNumberFormat="1" applyFont="1" applyBorder="1" applyAlignment="1">
      <alignment horizontal="center"/>
    </xf>
    <xf numFmtId="10" fontId="50" fillId="0" borderId="25" xfId="13" applyNumberFormat="1" applyFont="1" applyBorder="1" applyAlignment="1">
      <alignment horizontal="center"/>
    </xf>
    <xf numFmtId="0" fontId="47" fillId="0" borderId="10" xfId="13" applyFont="1" applyFill="1" applyBorder="1"/>
    <xf numFmtId="0" fontId="47" fillId="0" borderId="14" xfId="13" applyFont="1" applyFill="1" applyBorder="1"/>
    <xf numFmtId="4" fontId="47" fillId="0" borderId="13" xfId="13" applyNumberFormat="1" applyFont="1" applyBorder="1" applyAlignment="1">
      <alignment horizontal="center"/>
    </xf>
    <xf numFmtId="0" fontId="47" fillId="0" borderId="17" xfId="13" applyFont="1" applyFill="1" applyBorder="1"/>
    <xf numFmtId="0" fontId="47" fillId="0" borderId="70" xfId="13" applyFont="1" applyFill="1" applyBorder="1"/>
    <xf numFmtId="0" fontId="45" fillId="0" borderId="0" xfId="0" applyFont="1"/>
    <xf numFmtId="0" fontId="48" fillId="0" borderId="28" xfId="13" applyFont="1" applyFill="1" applyBorder="1"/>
    <xf numFmtId="0" fontId="48" fillId="0" borderId="0" xfId="13" applyFont="1" applyFill="1" applyBorder="1"/>
    <xf numFmtId="0" fontId="0" fillId="0" borderId="28" xfId="0" applyBorder="1"/>
    <xf numFmtId="0" fontId="52" fillId="0" borderId="0" xfId="0" applyFont="1" applyAlignment="1">
      <alignment horizontal="right"/>
    </xf>
    <xf numFmtId="10" fontId="53" fillId="0" borderId="55" xfId="13" applyNumberFormat="1" applyFont="1" applyBorder="1"/>
    <xf numFmtId="0" fontId="47" fillId="0" borderId="7" xfId="13" applyBorder="1"/>
    <xf numFmtId="0" fontId="45" fillId="0" borderId="0" xfId="0" applyFont="1" applyAlignment="1">
      <alignment horizontal="right"/>
    </xf>
    <xf numFmtId="0" fontId="47" fillId="0" borderId="55" xfId="13" applyBorder="1"/>
    <xf numFmtId="0" fontId="51" fillId="0" borderId="0" xfId="0" applyFont="1"/>
    <xf numFmtId="4" fontId="54" fillId="0" borderId="2" xfId="0" applyNumberFormat="1" applyFont="1" applyBorder="1"/>
    <xf numFmtId="164" fontId="54" fillId="0" borderId="3" xfId="0" applyNumberFormat="1" applyFont="1" applyBorder="1"/>
    <xf numFmtId="4" fontId="54" fillId="0" borderId="10" xfId="0" applyNumberFormat="1" applyFont="1" applyBorder="1"/>
    <xf numFmtId="0" fontId="0" fillId="0" borderId="29" xfId="0" applyBorder="1"/>
    <xf numFmtId="10" fontId="6" fillId="0" borderId="32" xfId="0" applyNumberFormat="1" applyFont="1" applyBorder="1"/>
    <xf numFmtId="10" fontId="6" fillId="0" borderId="32" xfId="0" applyNumberFormat="1" applyFont="1" applyBorder="1" applyAlignment="1">
      <alignment horizontal="center"/>
    </xf>
    <xf numFmtId="10" fontId="6" fillId="0" borderId="17" xfId="0" applyNumberFormat="1" applyFont="1" applyBorder="1" applyAlignment="1">
      <alignment horizontal="center"/>
    </xf>
    <xf numFmtId="0" fontId="11" fillId="0" borderId="0" xfId="0" applyFont="1" applyAlignment="1">
      <alignment wrapText="1"/>
    </xf>
    <xf numFmtId="0" fontId="0" fillId="0" borderId="0" xfId="0" applyAlignment="1">
      <alignment horizontal="center" vertical="center" wrapText="1"/>
    </xf>
    <xf numFmtId="0" fontId="3" fillId="0" borderId="0" xfId="1" applyAlignment="1">
      <alignment horizontal="center" vertical="center" wrapText="1"/>
    </xf>
    <xf numFmtId="0" fontId="0" fillId="0" borderId="0" xfId="0" applyAlignment="1">
      <alignment wrapText="1"/>
    </xf>
    <xf numFmtId="0" fontId="12" fillId="0" borderId="7"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27" xfId="0" applyFont="1" applyBorder="1" applyAlignment="1">
      <alignment horizontal="left" vertical="top" wrapText="1"/>
    </xf>
    <xf numFmtId="3" fontId="12" fillId="0" borderId="8" xfId="0" applyNumberFormat="1" applyFont="1" applyBorder="1" applyAlignment="1">
      <alignment horizontal="center" vertical="center" wrapText="1"/>
    </xf>
    <xf numFmtId="3" fontId="12" fillId="0" borderId="32" xfId="0" applyNumberFormat="1" applyFont="1" applyBorder="1" applyAlignment="1">
      <alignment horizontal="center" vertical="center" wrapText="1"/>
    </xf>
    <xf numFmtId="0" fontId="12" fillId="0" borderId="27" xfId="0" applyFont="1" applyBorder="1" applyAlignment="1">
      <alignment vertical="top" wrapText="1"/>
    </xf>
    <xf numFmtId="0" fontId="10" fillId="0" borderId="0" xfId="0" applyFont="1" applyAlignment="1">
      <alignment wrapText="1"/>
    </xf>
    <xf numFmtId="0" fontId="0" fillId="0" borderId="0" xfId="0" applyAlignment="1">
      <alignment wrapText="1"/>
    </xf>
    <xf numFmtId="0" fontId="12" fillId="0" borderId="0" xfId="0" applyFont="1" applyAlignment="1">
      <alignment horizontal="center" vertical="center"/>
    </xf>
    <xf numFmtId="0" fontId="26" fillId="0" borderId="0" xfId="0" applyFont="1" applyAlignment="1">
      <alignment horizontal="center" vertical="center"/>
    </xf>
    <xf numFmtId="0" fontId="10" fillId="0" borderId="0" xfId="0" applyFont="1" applyAlignment="1">
      <alignment horizontal="left" vertical="top" wrapText="1"/>
    </xf>
    <xf numFmtId="0" fontId="0" fillId="0" borderId="0" xfId="0" applyAlignment="1">
      <alignment horizontal="left" vertical="top"/>
    </xf>
    <xf numFmtId="0" fontId="10" fillId="0" borderId="0" xfId="0" applyFont="1"/>
    <xf numFmtId="0" fontId="10" fillId="0" borderId="0" xfId="0" applyFont="1" applyAlignment="1">
      <alignment horizontal="left" vertical="top"/>
    </xf>
    <xf numFmtId="0" fontId="5" fillId="0" borderId="0" xfId="0" applyFont="1" applyAlignment="1">
      <alignment vertical="top"/>
    </xf>
    <xf numFmtId="0" fontId="5" fillId="0" borderId="0" xfId="0" applyFont="1" applyAlignment="1">
      <alignment horizontal="left" vertical="top"/>
    </xf>
    <xf numFmtId="0" fontId="59" fillId="0" borderId="0" xfId="0" applyFont="1"/>
    <xf numFmtId="0" fontId="59" fillId="0" borderId="0" xfId="0" applyFont="1" applyAlignment="1">
      <alignment horizontal="left" vertical="top"/>
    </xf>
    <xf numFmtId="0" fontId="0" fillId="0" borderId="0" xfId="0" applyAlignment="1">
      <alignment vertical="top"/>
    </xf>
    <xf numFmtId="0" fontId="0" fillId="0" borderId="0" xfId="0" applyFont="1" applyAlignment="1">
      <alignment horizontal="left" vertical="top" wrapText="1"/>
    </xf>
    <xf numFmtId="0" fontId="0" fillId="0" borderId="0" xfId="0" applyFont="1" applyAlignment="1">
      <alignment wrapText="1"/>
    </xf>
    <xf numFmtId="0" fontId="47" fillId="0" borderId="0" xfId="0" applyFont="1" applyAlignment="1">
      <alignment horizontal="left" vertical="top" wrapText="1"/>
    </xf>
    <xf numFmtId="0" fontId="12" fillId="0" borderId="2" xfId="0" applyFont="1" applyBorder="1" applyAlignment="1">
      <alignment horizontal="center" vertical="center" wrapText="1"/>
    </xf>
    <xf numFmtId="0" fontId="0" fillId="0" borderId="2" xfId="0" applyBorder="1" applyAlignment="1">
      <alignment horizontal="center" vertical="center" wrapText="1"/>
    </xf>
    <xf numFmtId="0" fontId="12" fillId="0" borderId="2" xfId="0" applyFont="1" applyBorder="1" applyAlignment="1">
      <alignment horizontal="center" vertical="center"/>
    </xf>
    <xf numFmtId="0" fontId="0" fillId="0" borderId="40" xfId="0" applyBorder="1" applyAlignment="1">
      <alignment horizontal="center" vertical="center"/>
    </xf>
    <xf numFmtId="3" fontId="0" fillId="0" borderId="2" xfId="0" applyNumberFormat="1" applyBorder="1" applyAlignment="1">
      <alignment horizontal="center" vertical="center" wrapText="1"/>
    </xf>
    <xf numFmtId="0" fontId="0" fillId="0" borderId="2" xfId="0" applyBorder="1"/>
    <xf numFmtId="0" fontId="0" fillId="0" borderId="40" xfId="0" applyBorder="1" applyAlignment="1">
      <alignment horizontal="center" vertical="center"/>
    </xf>
    <xf numFmtId="0" fontId="0" fillId="0" borderId="2" xfId="0" applyBorder="1" applyAlignment="1">
      <alignment horizontal="left" vertical="top" wrapText="1"/>
    </xf>
    <xf numFmtId="0" fontId="0" fillId="0" borderId="40" xfId="0" applyBorder="1" applyAlignment="1">
      <alignment horizontal="center" vertical="center" wrapText="1"/>
    </xf>
    <xf numFmtId="0" fontId="0" fillId="0" borderId="2" xfId="0" applyFont="1" applyBorder="1" applyAlignment="1">
      <alignment horizontal="center" vertical="center"/>
    </xf>
    <xf numFmtId="0" fontId="0" fillId="0" borderId="0" xfId="0" applyAlignment="1"/>
    <xf numFmtId="0" fontId="0" fillId="0" borderId="0" xfId="0" applyAlignment="1">
      <alignment wrapText="1"/>
    </xf>
    <xf numFmtId="0" fontId="0" fillId="0" borderId="0" xfId="0" applyAlignment="1">
      <alignment horizontal="center" vertical="center"/>
    </xf>
    <xf numFmtId="0" fontId="55" fillId="0" borderId="90" xfId="0" applyFont="1" applyBorder="1" applyAlignment="1">
      <alignment horizontal="center" vertical="center" wrapText="1"/>
    </xf>
    <xf numFmtId="0" fontId="55" fillId="0" borderId="89" xfId="0" applyFont="1" applyBorder="1" applyAlignment="1">
      <alignment horizontal="center" vertical="top" wrapText="1"/>
    </xf>
    <xf numFmtId="0" fontId="55" fillId="0" borderId="90" xfId="0" applyFont="1" applyBorder="1" applyAlignment="1">
      <alignment vertical="top" wrapText="1"/>
    </xf>
    <xf numFmtId="0" fontId="55" fillId="0" borderId="90" xfId="0" applyFont="1" applyBorder="1" applyAlignment="1">
      <alignment horizontal="center" vertical="top" wrapText="1"/>
    </xf>
    <xf numFmtId="3" fontId="55" fillId="0" borderId="90" xfId="0" applyNumberFormat="1" applyFont="1" applyBorder="1" applyAlignment="1">
      <alignment horizontal="center" vertical="top" wrapText="1"/>
    </xf>
    <xf numFmtId="0" fontId="66" fillId="0" borderId="0" xfId="0" applyFont="1" applyAlignment="1">
      <alignment horizontal="center" vertical="center"/>
    </xf>
    <xf numFmtId="0" fontId="10" fillId="0" borderId="85" xfId="0" applyFont="1" applyBorder="1" applyAlignment="1">
      <alignment horizontal="center" vertical="center" wrapText="1"/>
    </xf>
    <xf numFmtId="0" fontId="10" fillId="0" borderId="89" xfId="0" applyFont="1" applyBorder="1" applyAlignment="1">
      <alignment horizontal="center" vertical="center" wrapText="1"/>
    </xf>
    <xf numFmtId="0" fontId="67" fillId="0" borderId="0" xfId="0" applyFont="1" applyAlignment="1">
      <alignment horizontal="left" vertical="top"/>
    </xf>
    <xf numFmtId="0" fontId="67" fillId="0" borderId="0" xfId="0" applyFont="1"/>
    <xf numFmtId="0" fontId="69" fillId="0" borderId="0" xfId="0" applyFont="1" applyAlignment="1">
      <alignment horizontal="right" vertical="center"/>
    </xf>
    <xf numFmtId="0" fontId="69" fillId="13" borderId="0" xfId="0" applyFont="1" applyFill="1" applyAlignment="1">
      <alignment horizontal="right" vertical="center"/>
    </xf>
    <xf numFmtId="0" fontId="73" fillId="13" borderId="0" xfId="14" applyFill="1" applyAlignment="1">
      <alignment horizontal="right" vertical="center"/>
    </xf>
    <xf numFmtId="0" fontId="69" fillId="0" borderId="0" xfId="0" applyFont="1" applyAlignment="1">
      <alignment vertical="center"/>
    </xf>
    <xf numFmtId="0" fontId="73" fillId="0" borderId="0" xfId="14" applyAlignment="1">
      <alignment vertical="center"/>
    </xf>
    <xf numFmtId="0" fontId="71" fillId="0" borderId="0" xfId="0" applyFont="1" applyAlignment="1">
      <alignment vertical="center"/>
    </xf>
    <xf numFmtId="0" fontId="10" fillId="0" borderId="96" xfId="0" applyFont="1" applyBorder="1" applyAlignment="1">
      <alignment vertical="center" wrapText="1"/>
    </xf>
    <xf numFmtId="0" fontId="75" fillId="0" borderId="0" xfId="0" applyFont="1" applyAlignment="1">
      <alignment vertical="center"/>
    </xf>
    <xf numFmtId="0" fontId="9" fillId="0" borderId="0" xfId="0" applyFont="1"/>
    <xf numFmtId="0" fontId="75" fillId="13" borderId="0" xfId="0" applyFont="1" applyFill="1" applyAlignment="1">
      <alignment vertical="center"/>
    </xf>
    <xf numFmtId="0" fontId="13" fillId="0" borderId="0" xfId="0" applyFont="1"/>
    <xf numFmtId="0" fontId="78" fillId="0" borderId="0" xfId="0" applyFont="1" applyAlignment="1">
      <alignment vertical="center"/>
    </xf>
    <xf numFmtId="0" fontId="0" fillId="0" borderId="0" xfId="0" applyAlignment="1">
      <alignment horizontal="left" vertical="center" indent="1"/>
    </xf>
    <xf numFmtId="0" fontId="12" fillId="0" borderId="0" xfId="0" applyFont="1" applyAlignment="1">
      <alignment horizontal="center" vertical="center" wrapText="1"/>
    </xf>
    <xf numFmtId="0" fontId="5" fillId="0" borderId="0" xfId="0" applyFont="1" applyAlignment="1">
      <alignment vertical="top" wrapText="1"/>
    </xf>
    <xf numFmtId="0" fontId="3" fillId="0" borderId="0" xfId="1" applyAlignment="1">
      <alignment horizontal="center" vertical="center" wrapText="1"/>
    </xf>
    <xf numFmtId="0" fontId="59" fillId="0" borderId="0" xfId="1" applyFont="1" applyAlignment="1">
      <alignment horizontal="left" vertical="top" wrapText="1"/>
    </xf>
    <xf numFmtId="0" fontId="0" fillId="0" borderId="0" xfId="0" applyAlignment="1">
      <alignment vertical="top" wrapText="1"/>
    </xf>
    <xf numFmtId="0" fontId="0" fillId="0" borderId="0" xfId="0" applyAlignment="1">
      <alignment wrapText="1"/>
    </xf>
    <xf numFmtId="0" fontId="59" fillId="0" borderId="0" xfId="0" applyFont="1" applyAlignment="1">
      <alignment vertical="top"/>
    </xf>
    <xf numFmtId="0" fontId="5" fillId="0" borderId="0" xfId="0" applyFont="1" applyAlignment="1">
      <alignment vertical="top"/>
    </xf>
    <xf numFmtId="0" fontId="5" fillId="0" borderId="8" xfId="0" applyFont="1" applyBorder="1" applyAlignment="1">
      <alignment horizontal="center" vertical="center"/>
    </xf>
    <xf numFmtId="0" fontId="80" fillId="0" borderId="0" xfId="0" applyFont="1" applyAlignment="1">
      <alignment vertical="top"/>
    </xf>
    <xf numFmtId="0" fontId="12" fillId="0" borderId="0" xfId="0" applyFont="1" applyAlignment="1">
      <alignment vertical="top"/>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168" fontId="0" fillId="0" borderId="14" xfId="0" applyNumberFormat="1" applyFont="1" applyBorder="1" applyAlignment="1">
      <alignment horizontal="center" vertical="center"/>
    </xf>
    <xf numFmtId="168" fontId="5" fillId="0" borderId="47" xfId="0" applyNumberFormat="1" applyFont="1" applyBorder="1" applyAlignment="1">
      <alignment horizontal="center" vertical="center"/>
    </xf>
    <xf numFmtId="168" fontId="5" fillId="0" borderId="14" xfId="0" applyNumberFormat="1" applyFont="1" applyBorder="1" applyAlignment="1">
      <alignment horizontal="center" vertical="center"/>
    </xf>
    <xf numFmtId="0" fontId="5" fillId="0" borderId="27" xfId="0" applyFont="1" applyFill="1" applyBorder="1" applyAlignment="1">
      <alignment horizontal="center" vertical="center" wrapText="1"/>
    </xf>
    <xf numFmtId="168" fontId="5" fillId="0" borderId="47" xfId="0" applyNumberFormat="1" applyFont="1" applyFill="1" applyBorder="1" applyAlignment="1">
      <alignment horizontal="center" vertical="center" wrapText="1"/>
    </xf>
    <xf numFmtId="168" fontId="13" fillId="0" borderId="47" xfId="0" applyNumberFormat="1" applyFont="1" applyFill="1" applyBorder="1" applyAlignment="1">
      <alignment horizontal="center" vertical="center" wrapText="1"/>
    </xf>
    <xf numFmtId="0" fontId="11" fillId="0" borderId="0" xfId="0" applyFont="1" applyBorder="1" applyAlignment="1">
      <alignment vertical="top" wrapText="1"/>
    </xf>
    <xf numFmtId="0" fontId="11" fillId="0" borderId="0" xfId="0" applyFont="1" applyAlignment="1">
      <alignment vertical="top" wrapText="1"/>
    </xf>
    <xf numFmtId="0" fontId="11" fillId="0" borderId="0" xfId="0" applyFont="1" applyAlignment="1">
      <alignment wrapText="1"/>
    </xf>
    <xf numFmtId="0" fontId="81" fillId="0" borderId="0" xfId="0" applyFont="1"/>
    <xf numFmtId="0" fontId="82" fillId="0" borderId="0" xfId="0" applyFont="1"/>
    <xf numFmtId="0" fontId="83" fillId="0" borderId="0" xfId="0" applyFont="1"/>
    <xf numFmtId="0" fontId="0" fillId="0" borderId="0" xfId="0" applyAlignment="1">
      <alignment vertical="top" wrapText="1"/>
    </xf>
    <xf numFmtId="0" fontId="0" fillId="0" borderId="0" xfId="0" applyAlignment="1">
      <alignment horizontal="center" vertical="center" wrapText="1"/>
    </xf>
    <xf numFmtId="0" fontId="5" fillId="0" borderId="0" xfId="0" applyFont="1" applyAlignment="1">
      <alignment horizontal="center" vertical="center" wrapText="1"/>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3" fillId="0" borderId="0" xfId="1" applyAlignment="1">
      <alignment horizontal="center" vertical="center" wrapText="1"/>
    </xf>
    <xf numFmtId="0" fontId="22" fillId="0" borderId="59" xfId="9" applyFont="1" applyBorder="1" applyAlignment="1" applyProtection="1">
      <alignment horizontal="center" vertical="center" wrapText="1"/>
    </xf>
    <xf numFmtId="0" fontId="4" fillId="0" borderId="10" xfId="2" applyBorder="1">
      <alignment horizontal="center" vertical="center" wrapText="1"/>
    </xf>
    <xf numFmtId="0" fontId="4" fillId="0" borderId="3" xfId="2" applyBorder="1">
      <alignment horizontal="center" vertical="center" wrapText="1"/>
    </xf>
    <xf numFmtId="0" fontId="5" fillId="0" borderId="8" xfId="0" applyFont="1" applyBorder="1" applyAlignment="1">
      <alignment horizontal="center" vertical="center"/>
    </xf>
    <xf numFmtId="0" fontId="5" fillId="0" borderId="0" xfId="0" applyFont="1" applyAlignment="1">
      <alignment horizontal="center" vertical="center" wrapText="1"/>
    </xf>
    <xf numFmtId="49" fontId="45" fillId="0" borderId="0" xfId="0" applyNumberFormat="1" applyFont="1"/>
    <xf numFmtId="0" fontId="45" fillId="0" borderId="0" xfId="0" applyFont="1" applyAlignment="1">
      <alignment vertical="top" wrapText="1"/>
    </xf>
    <xf numFmtId="164" fontId="33" fillId="7" borderId="0" xfId="4" applyNumberFormat="1" applyFont="1" applyFill="1" applyBorder="1">
      <alignment horizontal="right"/>
    </xf>
    <xf numFmtId="0" fontId="45" fillId="0" borderId="0" xfId="0" applyNumberFormat="1" applyFont="1"/>
    <xf numFmtId="0" fontId="43" fillId="0" borderId="37" xfId="0" applyFont="1" applyBorder="1"/>
    <xf numFmtId="0" fontId="43" fillId="0" borderId="24" xfId="0" applyFont="1" applyBorder="1"/>
    <xf numFmtId="0" fontId="84" fillId="0" borderId="0" xfId="0" applyFont="1" applyAlignment="1">
      <alignment vertical="center"/>
    </xf>
    <xf numFmtId="0" fontId="84" fillId="0" borderId="8" xfId="0" applyFont="1" applyBorder="1" applyAlignment="1">
      <alignment vertical="center"/>
    </xf>
    <xf numFmtId="0" fontId="84" fillId="0" borderId="9" xfId="0" applyFont="1" applyBorder="1" applyAlignment="1">
      <alignment vertical="center"/>
    </xf>
    <xf numFmtId="0" fontId="84" fillId="0" borderId="23" xfId="0" applyFont="1" applyBorder="1" applyAlignment="1">
      <alignment vertical="center"/>
    </xf>
    <xf numFmtId="0" fontId="84" fillId="0" borderId="34" xfId="0" applyFont="1" applyBorder="1" applyAlignment="1">
      <alignment vertical="center"/>
    </xf>
    <xf numFmtId="0" fontId="84" fillId="0" borderId="33" xfId="0" applyFont="1" applyBorder="1" applyAlignment="1">
      <alignment vertical="center"/>
    </xf>
    <xf numFmtId="0" fontId="84" fillId="0" borderId="33" xfId="0" applyFont="1" applyBorder="1" applyAlignment="1">
      <alignment vertical="center" wrapText="1"/>
    </xf>
    <xf numFmtId="0" fontId="84" fillId="0" borderId="33" xfId="0" applyFont="1" applyBorder="1" applyAlignment="1">
      <alignment horizontal="center" vertical="center"/>
    </xf>
    <xf numFmtId="0" fontId="86" fillId="0" borderId="32" xfId="0" applyFont="1" applyBorder="1" applyAlignment="1">
      <alignment horizontal="center" vertical="center"/>
    </xf>
    <xf numFmtId="0" fontId="87" fillId="0" borderId="29" xfId="0" applyFont="1" applyBorder="1" applyAlignment="1">
      <alignment vertical="center"/>
    </xf>
    <xf numFmtId="0" fontId="87" fillId="0" borderId="33" xfId="0" applyFont="1" applyBorder="1" applyAlignment="1">
      <alignment vertical="center"/>
    </xf>
    <xf numFmtId="0" fontId="86" fillId="0" borderId="32" xfId="0" applyFont="1" applyBorder="1" applyAlignment="1">
      <alignment vertical="center"/>
    </xf>
    <xf numFmtId="0" fontId="47" fillId="0" borderId="0" xfId="13" applyFont="1"/>
    <xf numFmtId="0" fontId="50" fillId="0" borderId="34" xfId="13" applyFont="1" applyBorder="1" applyAlignment="1">
      <alignment horizontal="center"/>
    </xf>
    <xf numFmtId="0" fontId="50" fillId="0" borderId="30" xfId="13" applyFont="1" applyBorder="1" applyAlignment="1">
      <alignment horizontal="center"/>
    </xf>
    <xf numFmtId="4" fontId="47" fillId="0" borderId="4" xfId="13" applyNumberFormat="1" applyFont="1" applyBorder="1" applyAlignment="1">
      <alignment horizontal="center"/>
    </xf>
    <xf numFmtId="4" fontId="47" fillId="0" borderId="5" xfId="13" applyNumberFormat="1" applyFont="1" applyBorder="1" applyAlignment="1">
      <alignment horizontal="center"/>
    </xf>
    <xf numFmtId="4" fontId="47" fillId="0" borderId="78" xfId="13" applyNumberFormat="1" applyFont="1" applyBorder="1" applyAlignment="1">
      <alignment horizontal="center"/>
    </xf>
    <xf numFmtId="10" fontId="50" fillId="0" borderId="14" xfId="13" applyNumberFormat="1" applyFont="1" applyBorder="1" applyAlignment="1">
      <alignment horizontal="center"/>
    </xf>
    <xf numFmtId="10" fontId="50" fillId="0" borderId="13" xfId="13" applyNumberFormat="1" applyFont="1" applyBorder="1" applyAlignment="1">
      <alignment horizontal="center"/>
    </xf>
    <xf numFmtId="10" fontId="50" fillId="0" borderId="47" xfId="13" applyNumberFormat="1" applyFont="1" applyBorder="1" applyAlignment="1">
      <alignment horizontal="center"/>
    </xf>
    <xf numFmtId="4" fontId="47" fillId="0" borderId="14" xfId="13" applyNumberFormat="1" applyFont="1" applyBorder="1" applyAlignment="1">
      <alignment horizontal="center"/>
    </xf>
    <xf numFmtId="4" fontId="47" fillId="0" borderId="47" xfId="13" applyNumberFormat="1" applyFont="1" applyBorder="1" applyAlignment="1">
      <alignment horizontal="center"/>
    </xf>
    <xf numFmtId="4" fontId="47" fillId="0" borderId="70" xfId="13" applyNumberFormat="1" applyFont="1" applyBorder="1" applyAlignment="1">
      <alignment horizontal="center"/>
    </xf>
    <xf numFmtId="4" fontId="47" fillId="0" borderId="81" xfId="13" applyNumberFormat="1" applyFont="1" applyBorder="1" applyAlignment="1">
      <alignment horizontal="center"/>
    </xf>
    <xf numFmtId="4" fontId="47" fillId="0" borderId="48" xfId="13" applyNumberFormat="1" applyFont="1" applyBorder="1" applyAlignment="1">
      <alignment horizontal="center"/>
    </xf>
    <xf numFmtId="0" fontId="47" fillId="0" borderId="24" xfId="13" applyFont="1" applyBorder="1"/>
    <xf numFmtId="10" fontId="50" fillId="0" borderId="70" xfId="13" applyNumberFormat="1" applyFont="1" applyBorder="1" applyAlignment="1">
      <alignment horizontal="center"/>
    </xf>
    <xf numFmtId="10" fontId="50" fillId="0" borderId="81" xfId="13" applyNumberFormat="1" applyFont="1" applyBorder="1" applyAlignment="1">
      <alignment horizontal="center"/>
    </xf>
    <xf numFmtId="10" fontId="50" fillId="0" borderId="48" xfId="13" applyNumberFormat="1" applyFont="1" applyBorder="1" applyAlignment="1">
      <alignment horizontal="center"/>
    </xf>
    <xf numFmtId="0" fontId="47" fillId="0" borderId="37" xfId="13" applyFont="1" applyBorder="1"/>
    <xf numFmtId="4" fontId="47" fillId="0" borderId="53" xfId="13" applyNumberFormat="1" applyFont="1" applyBorder="1" applyAlignment="1">
      <alignment horizontal="center"/>
    </xf>
    <xf numFmtId="4" fontId="47" fillId="0" borderId="80" xfId="13" applyNumberFormat="1" applyFont="1" applyBorder="1" applyAlignment="1">
      <alignment horizontal="center"/>
    </xf>
    <xf numFmtId="4" fontId="47" fillId="0" borderId="49" xfId="13" applyNumberFormat="1" applyFont="1" applyBorder="1" applyAlignment="1">
      <alignment horizontal="center"/>
    </xf>
    <xf numFmtId="10" fontId="50" fillId="0" borderId="54" xfId="13" applyNumberFormat="1" applyFont="1" applyBorder="1" applyAlignment="1">
      <alignment horizontal="center"/>
    </xf>
    <xf numFmtId="10" fontId="50" fillId="0" borderId="82" xfId="13" applyNumberFormat="1" applyFont="1" applyBorder="1" applyAlignment="1">
      <alignment horizontal="center"/>
    </xf>
    <xf numFmtId="10" fontId="50" fillId="0" borderId="72" xfId="13" applyNumberFormat="1" applyFont="1" applyBorder="1" applyAlignment="1">
      <alignment horizontal="center"/>
    </xf>
    <xf numFmtId="0" fontId="47" fillId="0" borderId="24" xfId="13" applyFont="1" applyFill="1" applyBorder="1"/>
    <xf numFmtId="0" fontId="47" fillId="0" borderId="4" xfId="13" applyFont="1" applyFill="1" applyBorder="1"/>
    <xf numFmtId="4" fontId="47" fillId="0" borderId="10" xfId="13" applyNumberFormat="1" applyFont="1" applyFill="1" applyBorder="1" applyAlignment="1">
      <alignment horizontal="center"/>
    </xf>
    <xf numFmtId="4" fontId="47" fillId="0" borderId="2" xfId="13" applyNumberFormat="1" applyFont="1" applyFill="1" applyBorder="1" applyAlignment="1">
      <alignment horizontal="center"/>
    </xf>
    <xf numFmtId="4" fontId="47" fillId="0" borderId="11" xfId="13" applyNumberFormat="1" applyFont="1" applyFill="1" applyBorder="1" applyAlignment="1">
      <alignment horizontal="center"/>
    </xf>
    <xf numFmtId="4" fontId="47" fillId="0" borderId="14" xfId="13" applyNumberFormat="1" applyFont="1" applyFill="1" applyBorder="1" applyAlignment="1">
      <alignment horizontal="center"/>
    </xf>
    <xf numFmtId="4" fontId="47" fillId="0" borderId="13" xfId="13" applyNumberFormat="1" applyFont="1" applyFill="1" applyBorder="1" applyAlignment="1">
      <alignment horizontal="center"/>
    </xf>
    <xf numFmtId="4" fontId="47" fillId="0" borderId="47" xfId="13" applyNumberFormat="1" applyFont="1" applyFill="1" applyBorder="1" applyAlignment="1">
      <alignment horizontal="center"/>
    </xf>
    <xf numFmtId="4" fontId="47" fillId="0" borderId="16" xfId="13" applyNumberFormat="1" applyFont="1" applyFill="1" applyBorder="1" applyAlignment="1">
      <alignment horizontal="center"/>
    </xf>
    <xf numFmtId="4" fontId="47" fillId="0" borderId="17" xfId="13" applyNumberFormat="1" applyFont="1" applyFill="1" applyBorder="1" applyAlignment="1">
      <alignment horizontal="center"/>
    </xf>
    <xf numFmtId="4" fontId="47" fillId="0" borderId="18" xfId="13" applyNumberFormat="1" applyFont="1" applyFill="1" applyBorder="1" applyAlignment="1">
      <alignment horizontal="center"/>
    </xf>
    <xf numFmtId="4" fontId="47" fillId="0" borderId="19" xfId="13" applyNumberFormat="1" applyFont="1" applyFill="1" applyBorder="1" applyAlignment="1">
      <alignment horizontal="center"/>
    </xf>
    <xf numFmtId="4" fontId="47" fillId="0" borderId="70" xfId="13" applyNumberFormat="1" applyFont="1" applyFill="1" applyBorder="1" applyAlignment="1">
      <alignment horizontal="center"/>
    </xf>
    <xf numFmtId="4" fontId="47" fillId="0" borderId="81" xfId="13" applyNumberFormat="1" applyFont="1" applyFill="1" applyBorder="1" applyAlignment="1">
      <alignment horizontal="center"/>
    </xf>
    <xf numFmtId="4" fontId="47" fillId="0" borderId="48" xfId="13" applyNumberFormat="1" applyFont="1" applyFill="1" applyBorder="1" applyAlignment="1">
      <alignment horizontal="center"/>
    </xf>
    <xf numFmtId="0" fontId="1" fillId="0" borderId="0" xfId="0" applyFont="1" applyFill="1"/>
    <xf numFmtId="3" fontId="5" fillId="0" borderId="0" xfId="0" applyNumberFormat="1" applyFont="1" applyFill="1" applyAlignment="1">
      <alignment horizontal="center"/>
    </xf>
    <xf numFmtId="0" fontId="89" fillId="0" borderId="0" xfId="0" applyFont="1"/>
    <xf numFmtId="0" fontId="47" fillId="0" borderId="27" xfId="13" applyFont="1" applyBorder="1"/>
    <xf numFmtId="10" fontId="6" fillId="0" borderId="2" xfId="0" applyNumberFormat="1" applyFont="1" applyFill="1" applyBorder="1"/>
    <xf numFmtId="10" fontId="6" fillId="0" borderId="2" xfId="0" applyNumberFormat="1" applyFont="1" applyFill="1" applyBorder="1" applyAlignment="1">
      <alignment horizontal="center"/>
    </xf>
    <xf numFmtId="10" fontId="43" fillId="0" borderId="3" xfId="0" applyNumberFormat="1" applyFont="1" applyFill="1" applyBorder="1" applyAlignment="1">
      <alignment horizontal="center"/>
    </xf>
    <xf numFmtId="10" fontId="43" fillId="0" borderId="47" xfId="0" applyNumberFormat="1" applyFont="1" applyFill="1" applyBorder="1" applyAlignment="1">
      <alignment horizontal="center"/>
    </xf>
    <xf numFmtId="10" fontId="6" fillId="0" borderId="10" xfId="0" applyNumberFormat="1" applyFont="1" applyFill="1" applyBorder="1" applyAlignment="1">
      <alignment horizontal="center"/>
    </xf>
    <xf numFmtId="0" fontId="47" fillId="0" borderId="7" xfId="13" applyFont="1" applyBorder="1"/>
    <xf numFmtId="4" fontId="54" fillId="0" borderId="47" xfId="0" applyNumberFormat="1" applyFont="1" applyBorder="1"/>
    <xf numFmtId="10" fontId="6" fillId="0" borderId="29" xfId="0" applyNumberFormat="1" applyFont="1" applyBorder="1" applyAlignment="1">
      <alignment horizontal="center"/>
    </xf>
    <xf numFmtId="0" fontId="0" fillId="0" borderId="0" xfId="0" applyAlignment="1">
      <alignment horizontal="center" vertical="center"/>
    </xf>
    <xf numFmtId="168" fontId="45" fillId="0" borderId="0" xfId="0" applyNumberFormat="1" applyFont="1" applyAlignment="1">
      <alignment vertical="top" wrapText="1"/>
    </xf>
    <xf numFmtId="0" fontId="3" fillId="0" borderId="0" xfId="1"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right" vertical="top"/>
    </xf>
    <xf numFmtId="0" fontId="5" fillId="0" borderId="70" xfId="0" applyFont="1" applyBorder="1" applyAlignment="1">
      <alignment horizontal="center" vertical="center" wrapText="1"/>
    </xf>
    <xf numFmtId="49" fontId="1" fillId="0" borderId="12" xfId="0" applyNumberFormat="1" applyFont="1" applyBorder="1" applyAlignment="1">
      <alignment horizontal="center" vertical="center"/>
    </xf>
    <xf numFmtId="0" fontId="1" fillId="0" borderId="38" xfId="0" applyFont="1" applyBorder="1" applyAlignment="1">
      <alignment horizontal="center" vertical="center" wrapText="1"/>
    </xf>
    <xf numFmtId="49" fontId="1" fillId="0" borderId="2" xfId="0" applyNumberFormat="1" applyFont="1" applyBorder="1" applyAlignment="1">
      <alignment horizontal="center" vertical="center"/>
    </xf>
    <xf numFmtId="0" fontId="1" fillId="0" borderId="3" xfId="0" applyFont="1" applyBorder="1" applyAlignment="1">
      <alignment vertical="top" wrapText="1"/>
    </xf>
    <xf numFmtId="49" fontId="1" fillId="0" borderId="40" xfId="0" applyNumberFormat="1" applyFont="1" applyBorder="1" applyAlignment="1">
      <alignment horizontal="center" vertical="center"/>
    </xf>
    <xf numFmtId="0" fontId="1" fillId="0" borderId="71" xfId="0" applyFont="1" applyBorder="1" applyAlignment="1">
      <alignment horizontal="center" vertical="center" wrapText="1"/>
    </xf>
    <xf numFmtId="49" fontId="1" fillId="0" borderId="0" xfId="0" applyNumberFormat="1" applyFont="1" applyBorder="1" applyAlignment="1">
      <alignment horizontal="center" vertical="center"/>
    </xf>
    <xf numFmtId="0" fontId="1" fillId="0" borderId="27" xfId="0" applyFont="1" applyBorder="1" applyAlignment="1">
      <alignment vertical="top" wrapText="1"/>
    </xf>
    <xf numFmtId="49" fontId="1" fillId="0" borderId="7" xfId="0" applyNumberFormat="1" applyFont="1" applyBorder="1" applyAlignment="1">
      <alignment horizontal="center" vertical="center"/>
    </xf>
    <xf numFmtId="0" fontId="0" fillId="0" borderId="0" xfId="0" applyAlignment="1">
      <alignment wrapText="1"/>
    </xf>
    <xf numFmtId="0" fontId="0" fillId="0" borderId="0" xfId="0" applyAlignment="1">
      <alignment horizontal="center" vertical="center"/>
    </xf>
    <xf numFmtId="3" fontId="12" fillId="0" borderId="7" xfId="0" applyNumberFormat="1" applyFont="1" applyBorder="1" applyAlignment="1">
      <alignment horizontal="center" vertical="center" wrapText="1"/>
    </xf>
    <xf numFmtId="0" fontId="0" fillId="0" borderId="40" xfId="0" applyBorder="1" applyAlignment="1">
      <alignment horizontal="center" vertical="center"/>
    </xf>
    <xf numFmtId="0" fontId="0" fillId="0" borderId="12" xfId="0" applyFont="1" applyBorder="1" applyAlignment="1">
      <alignment horizontal="left" vertical="top" wrapText="1"/>
    </xf>
    <xf numFmtId="0" fontId="0" fillId="0" borderId="12" xfId="0" applyBorder="1" applyAlignment="1">
      <alignment horizontal="left" vertical="top" wrapText="1"/>
    </xf>
    <xf numFmtId="0" fontId="0" fillId="0" borderId="40" xfId="0" applyBorder="1" applyAlignment="1">
      <alignment horizontal="center" vertical="center" wrapText="1"/>
    </xf>
    <xf numFmtId="0" fontId="12" fillId="0" borderId="40" xfId="0" applyFont="1" applyBorder="1" applyAlignment="1">
      <alignment horizontal="center" vertical="center"/>
    </xf>
    <xf numFmtId="0" fontId="0" fillId="0" borderId="2" xfId="0" applyFont="1" applyBorder="1" applyAlignment="1">
      <alignment horizontal="left" vertical="top" wrapText="1"/>
    </xf>
    <xf numFmtId="0" fontId="38" fillId="0" borderId="30" xfId="0" applyFont="1" applyBorder="1"/>
    <xf numFmtId="0" fontId="54" fillId="0" borderId="30" xfId="0" applyFont="1" applyBorder="1" applyAlignment="1">
      <alignment horizontal="right"/>
    </xf>
    <xf numFmtId="0" fontId="0" fillId="0" borderId="30" xfId="0" applyFont="1" applyBorder="1" applyAlignment="1">
      <alignment horizontal="right"/>
    </xf>
    <xf numFmtId="0" fontId="54" fillId="0" borderId="29" xfId="0" applyFont="1" applyBorder="1"/>
    <xf numFmtId="0" fontId="90"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Fill="1" applyBorder="1" applyAlignment="1">
      <alignment horizontal="center" vertical="center" wrapText="1"/>
    </xf>
    <xf numFmtId="0" fontId="5" fillId="0" borderId="0" xfId="0" applyFont="1" applyAlignment="1">
      <alignment horizontal="left" vertical="center" indent="1"/>
    </xf>
    <xf numFmtId="0" fontId="63" fillId="0" borderId="0" xfId="0" applyFont="1" applyAlignment="1">
      <alignment vertical="top" wrapText="1"/>
    </xf>
    <xf numFmtId="0" fontId="0" fillId="0" borderId="40" xfId="0" applyBorder="1" applyAlignment="1">
      <alignment horizontal="center" vertical="center"/>
    </xf>
    <xf numFmtId="0" fontId="84" fillId="0" borderId="99" xfId="0" applyFont="1" applyBorder="1" applyAlignment="1">
      <alignment vertical="center"/>
    </xf>
    <xf numFmtId="0" fontId="84" fillId="0" borderId="100" xfId="0" applyFont="1" applyBorder="1" applyAlignment="1">
      <alignment vertical="center"/>
    </xf>
    <xf numFmtId="0" fontId="84" fillId="0" borderId="101" xfId="0" applyFont="1" applyBorder="1" applyAlignment="1">
      <alignment vertical="center"/>
    </xf>
    <xf numFmtId="0" fontId="84" fillId="0" borderId="101" xfId="0" applyFont="1" applyBorder="1" applyAlignment="1">
      <alignment vertical="center" wrapText="1"/>
    </xf>
    <xf numFmtId="0" fontId="85" fillId="0" borderId="33" xfId="0" applyFont="1" applyBorder="1" applyAlignment="1">
      <alignment horizontal="center" vertical="center"/>
    </xf>
    <xf numFmtId="0" fontId="91" fillId="0" borderId="0" xfId="5" applyFont="1" applyFill="1" applyBorder="1" applyAlignment="1" applyProtection="1">
      <alignment horizontal="center" vertical="center"/>
    </xf>
    <xf numFmtId="165" fontId="44" fillId="3" borderId="0" xfId="0" applyNumberFormat="1" applyFont="1" applyFill="1" applyBorder="1"/>
    <xf numFmtId="0" fontId="13" fillId="0" borderId="30" xfId="0" applyFont="1" applyBorder="1"/>
    <xf numFmtId="0" fontId="0" fillId="5" borderId="34" xfId="0" applyFont="1" applyFill="1" applyBorder="1"/>
    <xf numFmtId="0" fontId="13" fillId="0" borderId="2" xfId="0" applyFont="1" applyBorder="1"/>
    <xf numFmtId="165" fontId="44" fillId="5" borderId="2" xfId="0" applyNumberFormat="1" applyFont="1" applyFill="1" applyBorder="1"/>
    <xf numFmtId="165" fontId="44" fillId="3" borderId="2" xfId="0" applyNumberFormat="1" applyFont="1" applyFill="1" applyBorder="1"/>
    <xf numFmtId="0" fontId="0" fillId="5" borderId="2" xfId="0" applyFont="1" applyFill="1" applyBorder="1"/>
    <xf numFmtId="165" fontId="5" fillId="5" borderId="28" xfId="0" applyNumberFormat="1" applyFont="1" applyFill="1" applyBorder="1"/>
    <xf numFmtId="165" fontId="5" fillId="5" borderId="0" xfId="0" applyNumberFormat="1" applyFont="1" applyFill="1" applyBorder="1"/>
    <xf numFmtId="165" fontId="5" fillId="5" borderId="2" xfId="0" applyNumberFormat="1" applyFont="1" applyFill="1" applyBorder="1"/>
    <xf numFmtId="4" fontId="48" fillId="0" borderId="24" xfId="13" applyNumberFormat="1" applyFont="1" applyBorder="1" applyAlignment="1">
      <alignment horizontal="center"/>
    </xf>
    <xf numFmtId="4" fontId="48" fillId="0" borderId="4" xfId="13" applyNumberFormat="1" applyFont="1" applyBorder="1" applyAlignment="1">
      <alignment horizontal="center"/>
    </xf>
    <xf numFmtId="4" fontId="48" fillId="0" borderId="78" xfId="13" applyNumberFormat="1" applyFont="1" applyBorder="1" applyAlignment="1">
      <alignment horizontal="center"/>
    </xf>
    <xf numFmtId="4" fontId="5" fillId="0" borderId="0" xfId="0" applyNumberFormat="1" applyFont="1" applyFill="1" applyBorder="1" applyAlignment="1">
      <alignment horizontal="center"/>
    </xf>
    <xf numFmtId="164" fontId="5" fillId="0" borderId="28" xfId="0" applyNumberFormat="1" applyFont="1" applyFill="1" applyBorder="1" applyAlignment="1">
      <alignment horizontal="center"/>
    </xf>
    <xf numFmtId="164" fontId="5" fillId="0" borderId="0" xfId="0" applyNumberFormat="1" applyFont="1" applyFill="1" applyBorder="1" applyAlignment="1">
      <alignment horizontal="center"/>
    </xf>
    <xf numFmtId="4" fontId="5" fillId="0" borderId="24" xfId="0" applyNumberFormat="1" applyFont="1" applyFill="1" applyBorder="1" applyAlignment="1">
      <alignment horizontal="center"/>
    </xf>
    <xf numFmtId="164" fontId="5" fillId="0" borderId="20" xfId="0" applyNumberFormat="1" applyFont="1" applyFill="1" applyBorder="1" applyAlignment="1">
      <alignment horizontal="center"/>
    </xf>
    <xf numFmtId="4" fontId="1" fillId="0" borderId="20" xfId="0" applyNumberFormat="1" applyFont="1" applyFill="1" applyBorder="1"/>
    <xf numFmtId="4" fontId="5" fillId="0" borderId="2" xfId="0" applyNumberFormat="1" applyFont="1" applyFill="1" applyBorder="1" applyAlignment="1">
      <alignment horizontal="center"/>
    </xf>
    <xf numFmtId="164" fontId="5" fillId="0" borderId="2" xfId="0" applyNumberFormat="1" applyFont="1" applyFill="1" applyBorder="1" applyAlignment="1">
      <alignment horizontal="center"/>
    </xf>
    <xf numFmtId="164" fontId="5" fillId="0" borderId="3" xfId="0" applyNumberFormat="1" applyFont="1" applyFill="1" applyBorder="1" applyAlignment="1">
      <alignment horizontal="center"/>
    </xf>
    <xf numFmtId="164" fontId="5" fillId="0" borderId="47" xfId="0" applyNumberFormat="1" applyFont="1" applyFill="1" applyBorder="1" applyAlignment="1">
      <alignment horizontal="center"/>
    </xf>
    <xf numFmtId="4" fontId="5" fillId="0" borderId="10" xfId="0" applyNumberFormat="1" applyFont="1" applyFill="1" applyBorder="1" applyAlignment="1">
      <alignment horizontal="center"/>
    </xf>
    <xf numFmtId="4" fontId="1" fillId="0" borderId="2" xfId="0" applyNumberFormat="1" applyFont="1" applyFill="1" applyBorder="1"/>
    <xf numFmtId="9" fontId="5" fillId="0" borderId="32" xfId="0" applyNumberFormat="1" applyFont="1" applyBorder="1" applyAlignment="1">
      <alignment horizontal="center"/>
    </xf>
    <xf numFmtId="10" fontId="5" fillId="0" borderId="29" xfId="0" applyNumberFormat="1" applyFont="1" applyBorder="1" applyAlignment="1">
      <alignment horizontal="center"/>
    </xf>
    <xf numFmtId="4" fontId="47" fillId="7" borderId="78" xfId="13" applyNumberFormat="1" applyFont="1" applyFill="1" applyBorder="1" applyAlignment="1">
      <alignment horizontal="center"/>
    </xf>
    <xf numFmtId="10" fontId="50" fillId="0" borderId="80" xfId="13" applyNumberFormat="1" applyFont="1" applyBorder="1" applyAlignment="1">
      <alignment horizontal="center"/>
    </xf>
    <xf numFmtId="10" fontId="50" fillId="7" borderId="47" xfId="13" applyNumberFormat="1" applyFont="1" applyFill="1" applyBorder="1" applyAlignment="1">
      <alignment horizontal="center"/>
    </xf>
    <xf numFmtId="4" fontId="47" fillId="7" borderId="47" xfId="13" applyNumberFormat="1" applyFont="1" applyFill="1" applyBorder="1" applyAlignment="1">
      <alignment horizontal="center"/>
    </xf>
    <xf numFmtId="4" fontId="47" fillId="0" borderId="82" xfId="13" applyNumberFormat="1" applyFont="1" applyBorder="1" applyAlignment="1">
      <alignment horizontal="center"/>
    </xf>
    <xf numFmtId="4" fontId="47" fillId="7" borderId="48" xfId="13" applyNumberFormat="1" applyFont="1" applyFill="1" applyBorder="1" applyAlignment="1">
      <alignment horizontal="center"/>
    </xf>
    <xf numFmtId="4" fontId="47" fillId="7" borderId="28" xfId="13" applyNumberFormat="1" applyFont="1" applyFill="1" applyBorder="1" applyAlignment="1">
      <alignment horizontal="center"/>
    </xf>
    <xf numFmtId="10" fontId="50" fillId="0" borderId="31" xfId="13" applyNumberFormat="1" applyFont="1" applyBorder="1" applyAlignment="1">
      <alignment horizontal="center"/>
    </xf>
    <xf numFmtId="10" fontId="50" fillId="7" borderId="48" xfId="13" applyNumberFormat="1" applyFont="1" applyFill="1" applyBorder="1" applyAlignment="1">
      <alignment horizontal="center"/>
    </xf>
    <xf numFmtId="4" fontId="47" fillId="7" borderId="49" xfId="13" applyNumberFormat="1" applyFont="1" applyFill="1" applyBorder="1" applyAlignment="1">
      <alignment horizontal="center"/>
    </xf>
    <xf numFmtId="10" fontId="50" fillId="0" borderId="55" xfId="13" applyNumberFormat="1" applyFont="1" applyBorder="1" applyAlignment="1">
      <alignment horizontal="center"/>
    </xf>
    <xf numFmtId="10" fontId="50" fillId="7" borderId="72" xfId="13" applyNumberFormat="1" applyFont="1" applyFill="1" applyBorder="1" applyAlignment="1">
      <alignment horizontal="center"/>
    </xf>
    <xf numFmtId="4" fontId="47" fillId="0" borderId="29" xfId="13" applyNumberFormat="1" applyFont="1" applyFill="1" applyBorder="1" applyAlignment="1">
      <alignment horizontal="center"/>
    </xf>
    <xf numFmtId="164" fontId="5" fillId="0" borderId="21" xfId="0" applyNumberFormat="1" applyFont="1" applyFill="1" applyBorder="1" applyAlignment="1">
      <alignment horizontal="center"/>
    </xf>
    <xf numFmtId="164" fontId="5" fillId="0" borderId="23" xfId="0" applyNumberFormat="1" applyFont="1" applyFill="1" applyBorder="1" applyAlignment="1">
      <alignment horizontal="center"/>
    </xf>
    <xf numFmtId="10" fontId="6" fillId="0" borderId="11" xfId="0" applyNumberFormat="1" applyFont="1" applyFill="1" applyBorder="1" applyAlignment="1">
      <alignment horizontal="center"/>
    </xf>
    <xf numFmtId="10" fontId="6" fillId="0" borderId="15" xfId="0" applyNumberFormat="1" applyFont="1" applyFill="1" applyBorder="1" applyAlignment="1">
      <alignment horizontal="center"/>
    </xf>
    <xf numFmtId="164" fontId="5" fillId="0" borderId="11" xfId="0" applyNumberFormat="1" applyFont="1" applyFill="1" applyBorder="1" applyAlignment="1">
      <alignment horizontal="center"/>
    </xf>
    <xf numFmtId="164" fontId="5" fillId="0" borderId="15" xfId="0" applyNumberFormat="1" applyFont="1" applyFill="1" applyBorder="1" applyAlignment="1">
      <alignment horizontal="center"/>
    </xf>
    <xf numFmtId="4" fontId="54" fillId="0" borderId="11" xfId="0" applyNumberFormat="1" applyFont="1" applyBorder="1"/>
    <xf numFmtId="4" fontId="54" fillId="0" borderId="15" xfId="0" applyNumberFormat="1" applyFont="1" applyBorder="1"/>
    <xf numFmtId="10" fontId="6" fillId="0" borderId="19" xfId="0" applyNumberFormat="1" applyFont="1" applyBorder="1" applyAlignment="1">
      <alignment horizontal="center"/>
    </xf>
    <xf numFmtId="10" fontId="6" fillId="0" borderId="33" xfId="0" applyNumberFormat="1" applyFont="1" applyBorder="1" applyAlignment="1">
      <alignment horizontal="center"/>
    </xf>
    <xf numFmtId="0" fontId="50" fillId="0" borderId="77" xfId="13" applyFont="1" applyFill="1" applyBorder="1" applyAlignment="1">
      <alignment horizontal="center"/>
    </xf>
    <xf numFmtId="0" fontId="50" fillId="0" borderId="28" xfId="13" applyFont="1" applyFill="1" applyBorder="1" applyAlignment="1">
      <alignment horizontal="center"/>
    </xf>
    <xf numFmtId="0" fontId="11" fillId="0" borderId="0" xfId="0" applyFont="1" applyAlignment="1">
      <alignment vertical="top" wrapText="1"/>
    </xf>
    <xf numFmtId="0" fontId="0" fillId="0" borderId="0" xfId="0" applyAlignment="1">
      <alignment vertical="top" wrapText="1"/>
    </xf>
    <xf numFmtId="0" fontId="11" fillId="0" borderId="0" xfId="0" applyFont="1" applyAlignment="1">
      <alignment wrapText="1"/>
    </xf>
    <xf numFmtId="0" fontId="0" fillId="0" borderId="0" xfId="0" applyAlignment="1"/>
    <xf numFmtId="0" fontId="10"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0" fillId="0" borderId="7" xfId="0" applyFont="1" applyBorder="1" applyAlignment="1">
      <alignment horizontal="center" wrapText="1"/>
    </xf>
    <xf numFmtId="0" fontId="13" fillId="0" borderId="8" xfId="0" applyFont="1" applyBorder="1" applyAlignment="1">
      <alignment horizontal="center" wrapText="1"/>
    </xf>
    <xf numFmtId="0" fontId="13" fillId="0" borderId="9" xfId="0" applyFont="1" applyBorder="1" applyAlignment="1">
      <alignment horizontal="center" wrapText="1"/>
    </xf>
    <xf numFmtId="0" fontId="11" fillId="0" borderId="7" xfId="0" applyFont="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22"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23" xfId="0" applyFont="1" applyBorder="1" applyAlignment="1">
      <alignment horizontal="center" vertical="center" wrapText="1"/>
    </xf>
    <xf numFmtId="0" fontId="0" fillId="0" borderId="55" xfId="0" applyBorder="1" applyAlignment="1">
      <alignment horizontal="center"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10" fillId="0" borderId="28" xfId="0" applyFont="1"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0" fillId="0" borderId="22" xfId="0" applyBorder="1" applyAlignment="1">
      <alignment horizontal="center" vertical="center"/>
    </xf>
    <xf numFmtId="0" fontId="0" fillId="0" borderId="6" xfId="0" applyBorder="1" applyAlignment="1">
      <alignment horizontal="center" vertical="center"/>
    </xf>
    <xf numFmtId="0" fontId="0" fillId="0" borderId="23" xfId="0"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11" fillId="0" borderId="0" xfId="0" applyFont="1" applyBorder="1" applyAlignment="1">
      <alignment vertical="top" wrapText="1"/>
    </xf>
    <xf numFmtId="0" fontId="0" fillId="0" borderId="0" xfId="0" applyFont="1" applyAlignment="1">
      <alignment wrapText="1"/>
    </xf>
    <xf numFmtId="0" fontId="56"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29" fillId="0" borderId="0" xfId="0" applyFont="1" applyAlignment="1">
      <alignment wrapText="1"/>
    </xf>
    <xf numFmtId="0" fontId="45" fillId="0" borderId="0" xfId="0" applyFont="1" applyAlignment="1">
      <alignment wrapText="1"/>
    </xf>
    <xf numFmtId="0" fontId="55"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10" fillId="0" borderId="0" xfId="0" applyFont="1" applyAlignment="1">
      <alignment wrapText="1"/>
    </xf>
    <xf numFmtId="0" fontId="13" fillId="0" borderId="0" xfId="0" applyFont="1" applyAlignment="1"/>
    <xf numFmtId="0" fontId="26" fillId="0" borderId="0" xfId="0" applyFont="1" applyAlignment="1">
      <alignment horizontal="center" vertical="center" wrapText="1"/>
    </xf>
    <xf numFmtId="0" fontId="5" fillId="0" borderId="0" xfId="0" applyFont="1" applyAlignment="1">
      <alignment horizontal="center" vertical="center" wrapText="1"/>
    </xf>
    <xf numFmtId="0" fontId="0" fillId="0" borderId="7" xfId="0" applyFont="1" applyBorder="1" applyAlignment="1">
      <alignment horizontal="center" vertical="center" wrapText="1"/>
    </xf>
    <xf numFmtId="0" fontId="56" fillId="7" borderId="0" xfId="0" applyFont="1" applyFill="1" applyAlignment="1">
      <alignment wrapText="1"/>
    </xf>
    <xf numFmtId="0" fontId="12" fillId="0" borderId="7" xfId="0" applyFont="1" applyBorder="1" applyAlignment="1">
      <alignment horizontal="center" vertical="center" wrapText="1"/>
    </xf>
    <xf numFmtId="3" fontId="12" fillId="0" borderId="7" xfId="0" applyNumberFormat="1" applyFont="1" applyBorder="1" applyAlignment="1">
      <alignment horizontal="center" vertical="center" wrapText="1"/>
    </xf>
    <xf numFmtId="0" fontId="12" fillId="0" borderId="9" xfId="0" applyFont="1" applyBorder="1" applyAlignment="1">
      <alignment horizontal="center" vertical="center" wrapText="1"/>
    </xf>
    <xf numFmtId="3" fontId="12" fillId="0" borderId="31" xfId="0" applyNumberFormat="1" applyFont="1" applyBorder="1" applyAlignment="1">
      <alignment horizontal="center" vertical="center" wrapText="1"/>
    </xf>
    <xf numFmtId="0" fontId="12" fillId="0" borderId="33" xfId="0" applyFont="1" applyBorder="1" applyAlignment="1">
      <alignment horizontal="center" vertical="center" wrapText="1"/>
    </xf>
    <xf numFmtId="0" fontId="0" fillId="0" borderId="6" xfId="0" applyBorder="1" applyAlignment="1">
      <alignment horizontal="center" vertical="center" wrapText="1"/>
    </xf>
    <xf numFmtId="0" fontId="0" fillId="0" borderId="23" xfId="0" applyBorder="1" applyAlignment="1">
      <alignment horizontal="center" vertical="center" wrapText="1"/>
    </xf>
    <xf numFmtId="0" fontId="0" fillId="0" borderId="0" xfId="0"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vertical="center"/>
    </xf>
    <xf numFmtId="0" fontId="5" fillId="0" borderId="0" xfId="0" applyNumberFormat="1" applyFont="1" applyAlignment="1">
      <alignment vertical="top" wrapText="1"/>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10" fillId="0" borderId="0" xfId="1" applyFont="1" applyAlignment="1">
      <alignment horizontal="left" vertical="top" wrapText="1"/>
    </xf>
    <xf numFmtId="0" fontId="10" fillId="0" borderId="0" xfId="0" applyFont="1" applyAlignment="1">
      <alignment horizontal="left" vertical="top" wrapText="1"/>
    </xf>
    <xf numFmtId="0" fontId="3" fillId="0" borderId="0" xfId="1" applyAlignment="1">
      <alignment horizontal="center" vertical="center" wrapText="1"/>
    </xf>
    <xf numFmtId="0" fontId="59" fillId="0" borderId="0" xfId="1" applyFont="1" applyAlignment="1">
      <alignment horizontal="left" vertical="top" wrapText="1"/>
    </xf>
    <xf numFmtId="0" fontId="5" fillId="0" borderId="0" xfId="0" applyFont="1" applyAlignment="1">
      <alignment horizontal="left" vertical="top" wrapText="1"/>
    </xf>
    <xf numFmtId="0" fontId="0" fillId="0" borderId="0" xfId="0" applyFont="1" applyAlignment="1">
      <alignment horizontal="left" vertical="top" wrapText="1"/>
    </xf>
    <xf numFmtId="0" fontId="0" fillId="0" borderId="0" xfId="0" applyNumberFormat="1" applyAlignment="1">
      <alignment vertical="top" wrapText="1"/>
    </xf>
    <xf numFmtId="0" fontId="57" fillId="0" borderId="0" xfId="5" applyFont="1" applyAlignment="1" applyProtection="1">
      <alignment vertical="top" wrapText="1"/>
    </xf>
    <xf numFmtId="0" fontId="10" fillId="0" borderId="0" xfId="0" applyFont="1" applyAlignment="1">
      <alignment vertical="top" wrapText="1"/>
    </xf>
    <xf numFmtId="0" fontId="31" fillId="0" borderId="0" xfId="5" applyFont="1" applyAlignment="1" applyProtection="1">
      <alignment horizontal="center" vertical="center"/>
    </xf>
    <xf numFmtId="0" fontId="23" fillId="0" borderId="50" xfId="7" applyFont="1" applyFill="1" applyBorder="1" applyAlignment="1" applyProtection="1">
      <alignment horizontal="left" vertical="center" wrapText="1"/>
    </xf>
    <xf numFmtId="0" fontId="22" fillId="0" borderId="51" xfId="9" applyFont="1" applyBorder="1" applyAlignment="1" applyProtection="1">
      <alignment horizontal="center" vertical="center" wrapText="1"/>
    </xf>
    <xf numFmtId="0" fontId="22" fillId="0" borderId="59" xfId="9" applyFont="1" applyBorder="1" applyAlignment="1" applyProtection="1">
      <alignment horizontal="center" vertical="center" wrapText="1"/>
    </xf>
    <xf numFmtId="0" fontId="22" fillId="0" borderId="57" xfId="9" applyFont="1" applyBorder="1" applyAlignment="1" applyProtection="1">
      <alignment horizontal="center" vertical="center" wrapText="1"/>
    </xf>
    <xf numFmtId="49" fontId="22" fillId="8" borderId="59" xfId="8" applyFont="1" applyFill="1" applyBorder="1" applyAlignment="1">
      <alignment horizontal="center" vertical="center"/>
    </xf>
    <xf numFmtId="49" fontId="22" fillId="8" borderId="61" xfId="8" applyFont="1" applyFill="1" applyBorder="1" applyAlignment="1">
      <alignment horizontal="center" vertical="center"/>
    </xf>
    <xf numFmtId="49" fontId="22" fillId="8" borderId="62" xfId="8" applyFont="1" applyFill="1" applyBorder="1" applyAlignment="1">
      <alignment horizontal="center" vertical="center"/>
    </xf>
    <xf numFmtId="0" fontId="25" fillId="0" borderId="53" xfId="5" applyNumberFormat="1" applyFont="1" applyBorder="1" applyAlignment="1" applyProtection="1">
      <alignment horizontal="center" vertical="center"/>
    </xf>
    <xf numFmtId="0" fontId="25" fillId="0" borderId="54" xfId="5" applyFont="1" applyBorder="1" applyAlignment="1" applyProtection="1">
      <alignment horizontal="center" vertical="center"/>
    </xf>
    <xf numFmtId="0" fontId="25" fillId="0" borderId="0" xfId="5" applyFont="1" applyAlignment="1" applyProtection="1"/>
    <xf numFmtId="0" fontId="22" fillId="0" borderId="57" xfId="5" applyFont="1" applyBorder="1" applyAlignment="1" applyProtection="1">
      <alignment horizontal="center" vertical="center" wrapText="1"/>
    </xf>
    <xf numFmtId="0" fontId="22" fillId="0" borderId="58" xfId="5" applyFont="1" applyBorder="1" applyAlignment="1" applyProtection="1">
      <alignment horizontal="center" vertical="center" wrapText="1"/>
    </xf>
    <xf numFmtId="0" fontId="18" fillId="0" borderId="0" xfId="0" applyNumberFormat="1" applyFont="1" applyAlignment="1">
      <alignment vertical="top" wrapText="1"/>
    </xf>
    <xf numFmtId="0" fontId="59" fillId="0" borderId="0" xfId="0" applyFont="1" applyAlignment="1">
      <alignment horizontal="left" vertical="top" wrapText="1"/>
    </xf>
    <xf numFmtId="0" fontId="1" fillId="0" borderId="0" xfId="0" applyFont="1" applyAlignment="1">
      <alignment horizontal="left" vertical="top" wrapText="1"/>
    </xf>
    <xf numFmtId="0" fontId="3" fillId="0" borderId="0" xfId="1" applyFont="1" applyAlignment="1">
      <alignment horizontal="center" vertical="center" wrapText="1"/>
    </xf>
    <xf numFmtId="0" fontId="1" fillId="0" borderId="0" xfId="0" applyFont="1" applyAlignment="1">
      <alignment horizontal="center" vertical="center" wrapText="1"/>
    </xf>
    <xf numFmtId="0" fontId="45" fillId="0" borderId="0" xfId="0" applyNumberFormat="1" applyFont="1" applyAlignment="1">
      <alignment vertical="top" wrapText="1"/>
    </xf>
    <xf numFmtId="49" fontId="62" fillId="0" borderId="0" xfId="0" applyNumberFormat="1" applyFont="1" applyFill="1" applyBorder="1" applyAlignment="1" applyProtection="1">
      <alignment vertical="top" wrapText="1"/>
    </xf>
    <xf numFmtId="0" fontId="13" fillId="0" borderId="0" xfId="0" applyFont="1" applyAlignment="1">
      <alignment vertical="top" wrapText="1"/>
    </xf>
    <xf numFmtId="164" fontId="25" fillId="7" borderId="28" xfId="0" applyNumberFormat="1" applyFont="1" applyFill="1" applyBorder="1" applyAlignment="1">
      <alignment horizontal="center" vertical="center"/>
    </xf>
    <xf numFmtId="164" fontId="25" fillId="7" borderId="49" xfId="0" applyNumberFormat="1" applyFont="1" applyFill="1" applyBorder="1" applyAlignment="1">
      <alignment horizontal="center" vertical="center"/>
    </xf>
    <xf numFmtId="0" fontId="21" fillId="0" borderId="28" xfId="0" applyFont="1" applyBorder="1" applyAlignment="1">
      <alignment horizontal="center" vertical="center" wrapText="1"/>
    </xf>
    <xf numFmtId="0" fontId="21" fillId="0" borderId="29" xfId="0" applyFont="1" applyBorder="1" applyAlignment="1">
      <alignment horizontal="center" vertical="center" wrapText="1"/>
    </xf>
    <xf numFmtId="17" fontId="4" fillId="0" borderId="5" xfId="2" applyNumberFormat="1" applyFont="1" applyBorder="1" applyAlignment="1">
      <alignment horizontal="center" vertical="center" wrapText="1"/>
    </xf>
    <xf numFmtId="17" fontId="4" fillId="0" borderId="4" xfId="2" applyNumberFormat="1" applyFont="1" applyBorder="1" applyAlignment="1">
      <alignment horizontal="center" vertical="center" wrapText="1"/>
    </xf>
    <xf numFmtId="17" fontId="4" fillId="0" borderId="97" xfId="2" applyNumberFormat="1" applyFont="1" applyBorder="1" applyAlignment="1">
      <alignment horizontal="center" vertical="center" wrapText="1"/>
    </xf>
    <xf numFmtId="0" fontId="0" fillId="0" borderId="0" xfId="0" applyAlignment="1">
      <alignment wrapText="1"/>
    </xf>
    <xf numFmtId="0" fontId="4" fillId="0" borderId="1" xfId="2" applyBorder="1">
      <alignment horizontal="center" vertical="center" wrapText="1"/>
    </xf>
    <xf numFmtId="0" fontId="4" fillId="0" borderId="37" xfId="2" applyBorder="1">
      <alignment horizontal="center" vertical="center" wrapText="1"/>
    </xf>
    <xf numFmtId="0" fontId="4" fillId="0" borderId="74" xfId="2" applyBorder="1" applyAlignment="1">
      <alignment horizontal="center" vertical="center" wrapText="1"/>
    </xf>
    <xf numFmtId="0" fontId="4" fillId="0" borderId="12" xfId="2" applyBorder="1" applyAlignment="1">
      <alignment horizontal="center" vertical="center" wrapText="1"/>
    </xf>
    <xf numFmtId="0" fontId="4" fillId="0" borderId="75" xfId="2" applyBorder="1">
      <alignment horizontal="center" vertical="center" wrapText="1"/>
    </xf>
    <xf numFmtId="0" fontId="4" fillId="0" borderId="41" xfId="2" applyBorder="1">
      <alignment horizontal="center" vertical="center" wrapText="1"/>
    </xf>
    <xf numFmtId="0" fontId="0" fillId="0" borderId="0" xfId="0" applyAlignment="1">
      <alignment horizontal="left" vertical="top" wrapText="1"/>
    </xf>
    <xf numFmtId="0" fontId="80" fillId="0" borderId="0" xfId="0" applyFont="1" applyAlignment="1">
      <alignment horizontal="left" vertical="top" wrapText="1"/>
    </xf>
    <xf numFmtId="0" fontId="80" fillId="0" borderId="0" xfId="0" applyFont="1" applyAlignment="1">
      <alignment wrapText="1"/>
    </xf>
    <xf numFmtId="0" fontId="80" fillId="0" borderId="0" xfId="0" applyFont="1" applyAlignment="1">
      <alignment vertical="top" wrapText="1"/>
    </xf>
    <xf numFmtId="0" fontId="39" fillId="0" borderId="28" xfId="0" applyFont="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xf>
    <xf numFmtId="0" fontId="0" fillId="0" borderId="0" xfId="0" applyAlignment="1">
      <alignment horizontal="center"/>
    </xf>
    <xf numFmtId="0" fontId="39" fillId="0" borderId="43" xfId="0" applyFont="1" applyBorder="1" applyAlignment="1">
      <alignment horizontal="center" vertical="center" wrapText="1"/>
    </xf>
    <xf numFmtId="0" fontId="39" fillId="0" borderId="45" xfId="0" applyFont="1" applyBorder="1" applyAlignment="1">
      <alignment horizontal="center" vertical="center" wrapText="1"/>
    </xf>
    <xf numFmtId="0" fontId="59" fillId="0" borderId="0" xfId="0" applyFont="1" applyAlignment="1">
      <alignment vertical="top"/>
    </xf>
    <xf numFmtId="0" fontId="10" fillId="0" borderId="0" xfId="0" applyFont="1" applyAlignment="1">
      <alignment vertical="top"/>
    </xf>
    <xf numFmtId="0" fontId="59" fillId="0" borderId="0" xfId="0" applyFont="1" applyAlignment="1">
      <alignment horizontal="center" vertical="center"/>
    </xf>
    <xf numFmtId="0" fontId="63" fillId="0" borderId="0" xfId="0" applyFont="1" applyAlignment="1">
      <alignment vertical="top" wrapText="1"/>
    </xf>
    <xf numFmtId="0" fontId="0" fillId="0" borderId="40" xfId="0" applyBorder="1" applyAlignment="1">
      <alignment horizontal="center" vertical="center"/>
    </xf>
    <xf numFmtId="0" fontId="0" fillId="0" borderId="12" xfId="0" applyBorder="1" applyAlignment="1">
      <alignment horizontal="center" vertical="center"/>
    </xf>
    <xf numFmtId="0" fontId="0" fillId="0" borderId="44" xfId="0" applyBorder="1" applyAlignment="1">
      <alignment horizontal="center" vertical="center"/>
    </xf>
    <xf numFmtId="0" fontId="5" fillId="0" borderId="0" xfId="0" applyFont="1" applyAlignment="1"/>
    <xf numFmtId="0" fontId="10" fillId="0" borderId="0" xfId="0" applyFont="1" applyAlignment="1">
      <alignment horizontal="center"/>
    </xf>
    <xf numFmtId="0" fontId="59" fillId="0" borderId="0" xfId="0" applyFont="1" applyAlignment="1">
      <alignment horizontal="center"/>
    </xf>
    <xf numFmtId="0" fontId="5" fillId="0" borderId="0" xfId="0" applyFont="1" applyAlignment="1">
      <alignment horizontal="center"/>
    </xf>
    <xf numFmtId="0" fontId="10" fillId="0" borderId="84" xfId="0" applyFont="1" applyBorder="1" applyAlignment="1">
      <alignment horizontal="center" vertical="top" wrapText="1"/>
    </xf>
    <xf numFmtId="0" fontId="13" fillId="0" borderId="84" xfId="0" applyFont="1" applyBorder="1" applyAlignment="1">
      <alignment horizontal="center" vertical="top" wrapText="1"/>
    </xf>
    <xf numFmtId="0" fontId="55" fillId="0" borderId="85" xfId="0" applyFont="1" applyBorder="1" applyAlignment="1">
      <alignment horizontal="center" vertical="center" wrapText="1"/>
    </xf>
    <xf numFmtId="0" fontId="55" fillId="0" borderId="89" xfId="0" applyFont="1" applyBorder="1" applyAlignment="1">
      <alignment horizontal="center" vertical="center" wrapText="1"/>
    </xf>
    <xf numFmtId="0" fontId="55" fillId="0" borderId="85" xfId="0" applyFont="1" applyBorder="1" applyAlignment="1">
      <alignment horizontal="center" vertical="center" textRotation="90" wrapText="1"/>
    </xf>
    <xf numFmtId="0" fontId="55" fillId="0" borderId="89" xfId="0" applyFont="1" applyBorder="1" applyAlignment="1">
      <alignment horizontal="center" vertical="center" textRotation="90" wrapText="1"/>
    </xf>
    <xf numFmtId="0" fontId="55" fillId="0" borderId="86" xfId="0" applyFont="1" applyBorder="1" applyAlignment="1">
      <alignment horizontal="center" vertical="center" wrapText="1"/>
    </xf>
    <xf numFmtId="0" fontId="55" fillId="0" borderId="87" xfId="0" applyFont="1" applyBorder="1" applyAlignment="1">
      <alignment horizontal="center" vertical="center" wrapText="1"/>
    </xf>
    <xf numFmtId="0" fontId="55" fillId="0" borderId="88" xfId="0" applyFont="1" applyBorder="1" applyAlignment="1">
      <alignment horizontal="center" vertical="center" wrapText="1"/>
    </xf>
    <xf numFmtId="0" fontId="55" fillId="0" borderId="85" xfId="0" applyFont="1" applyBorder="1" applyAlignment="1">
      <alignment horizontal="center" vertical="top" wrapText="1"/>
    </xf>
    <xf numFmtId="0" fontId="0" fillId="0" borderId="98" xfId="0" applyBorder="1" applyAlignment="1">
      <alignment horizontal="center" vertical="top" wrapText="1"/>
    </xf>
    <xf numFmtId="0" fontId="0" fillId="0" borderId="89" xfId="0" applyBorder="1" applyAlignment="1">
      <alignment horizontal="center" vertical="top" wrapText="1"/>
    </xf>
    <xf numFmtId="0" fontId="84" fillId="0" borderId="91" xfId="0" applyFont="1" applyBorder="1" applyAlignment="1">
      <alignment vertical="center" wrapText="1"/>
    </xf>
    <xf numFmtId="0" fontId="84" fillId="0" borderId="92" xfId="0" applyFont="1" applyBorder="1" applyAlignment="1">
      <alignment vertical="center" wrapText="1"/>
    </xf>
    <xf numFmtId="0" fontId="84" fillId="0" borderId="93" xfId="0" applyFont="1" applyBorder="1" applyAlignment="1">
      <alignment vertical="center" wrapText="1"/>
    </xf>
    <xf numFmtId="0" fontId="84" fillId="0" borderId="28" xfId="0" applyFont="1" applyBorder="1" applyAlignment="1">
      <alignment vertical="center" wrapText="1"/>
    </xf>
    <xf numFmtId="0" fontId="84" fillId="0" borderId="30" xfId="0" applyFont="1" applyBorder="1" applyAlignment="1">
      <alignment vertical="center" wrapText="1"/>
    </xf>
    <xf numFmtId="0" fontId="84" fillId="0" borderId="94" xfId="0" applyFont="1" applyBorder="1" applyAlignment="1">
      <alignment vertical="center" wrapText="1"/>
    </xf>
    <xf numFmtId="0" fontId="84" fillId="0" borderId="7" xfId="0" applyFont="1" applyBorder="1" applyAlignment="1">
      <alignment horizontal="center" vertical="center"/>
    </xf>
    <xf numFmtId="0" fontId="84" fillId="0" borderId="8" xfId="0" applyFont="1" applyBorder="1" applyAlignment="1">
      <alignment horizontal="center" vertical="center"/>
    </xf>
    <xf numFmtId="0" fontId="84" fillId="0" borderId="95" xfId="0" applyFont="1" applyBorder="1" applyAlignment="1">
      <alignment horizontal="center" vertical="center"/>
    </xf>
    <xf numFmtId="0" fontId="85" fillId="0" borderId="0" xfId="0" applyFont="1" applyBorder="1" applyAlignment="1">
      <alignment vertical="center"/>
    </xf>
    <xf numFmtId="0" fontId="90" fillId="0" borderId="3" xfId="0" applyFont="1"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center" vertical="center" textRotation="90" wrapText="1"/>
    </xf>
    <xf numFmtId="0" fontId="10" fillId="0" borderId="2" xfId="0" applyFont="1" applyFill="1" applyBorder="1" applyAlignment="1">
      <alignment horizontal="center" vertical="center" textRotation="90" wrapText="1"/>
    </xf>
    <xf numFmtId="0" fontId="10" fillId="0" borderId="2" xfId="0" applyFont="1" applyFill="1" applyBorder="1" applyAlignment="1">
      <alignment horizontal="center" vertical="center" wrapText="1"/>
    </xf>
    <xf numFmtId="0" fontId="0" fillId="0" borderId="2" xfId="0" applyBorder="1" applyAlignment="1">
      <alignment horizontal="center" vertical="center" textRotation="90" wrapText="1"/>
    </xf>
    <xf numFmtId="3" fontId="5" fillId="0" borderId="7"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9" xfId="0" applyFont="1" applyFill="1" applyBorder="1" applyAlignment="1">
      <alignment horizontal="center" vertical="center"/>
    </xf>
    <xf numFmtId="0" fontId="50" fillId="0" borderId="28" xfId="13" applyFont="1" applyBorder="1" applyAlignment="1">
      <alignment horizontal="center" vertical="center"/>
    </xf>
    <xf numFmtId="0" fontId="0" fillId="0" borderId="30" xfId="0" applyFont="1" applyBorder="1" applyAlignment="1">
      <alignment horizontal="center" vertical="center"/>
    </xf>
    <xf numFmtId="0" fontId="88" fillId="0" borderId="28" xfId="13" applyFont="1" applyBorder="1" applyAlignment="1">
      <alignment horizontal="center" vertical="center" wrapText="1"/>
    </xf>
    <xf numFmtId="0" fontId="19" fillId="0" borderId="55" xfId="0" applyFont="1" applyBorder="1" applyAlignment="1">
      <alignment horizontal="center" vertical="center" wrapText="1"/>
    </xf>
    <xf numFmtId="0" fontId="47" fillId="0" borderId="7" xfId="13"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47" fillId="0" borderId="1" xfId="13" applyFont="1" applyBorder="1" applyAlignment="1">
      <alignment horizontal="center" vertical="center"/>
    </xf>
    <xf numFmtId="0" fontId="47" fillId="0" borderId="79" xfId="13" applyFont="1" applyBorder="1" applyAlignment="1">
      <alignment horizontal="center" vertical="center"/>
    </xf>
    <xf numFmtId="0" fontId="47" fillId="0" borderId="39" xfId="13" applyFont="1" applyBorder="1" applyAlignment="1">
      <alignment horizontal="center" vertical="center"/>
    </xf>
    <xf numFmtId="0" fontId="67" fillId="0" borderId="0" xfId="0" applyFont="1" applyAlignment="1">
      <alignment vertical="top" wrapText="1"/>
    </xf>
    <xf numFmtId="0" fontId="5" fillId="0" borderId="0" xfId="0" applyFont="1" applyAlignment="1">
      <alignment horizontal="center" vertical="center"/>
    </xf>
    <xf numFmtId="0" fontId="68" fillId="0" borderId="0" xfId="0" applyFont="1" applyAlignment="1">
      <alignment horizontal="left" vertical="top" wrapText="1"/>
    </xf>
    <xf numFmtId="0" fontId="67" fillId="0" borderId="0" xfId="0" applyFont="1" applyAlignment="1">
      <alignment horizontal="left" vertical="top" wrapText="1"/>
    </xf>
    <xf numFmtId="0" fontId="0" fillId="0" borderId="0" xfId="0" applyAlignment="1">
      <alignment vertical="center" wrapText="1"/>
    </xf>
    <xf numFmtId="0" fontId="75" fillId="0" borderId="0" xfId="0" applyFont="1" applyAlignment="1">
      <alignment horizontal="center" vertical="center"/>
    </xf>
    <xf numFmtId="0" fontId="79" fillId="0" borderId="0" xfId="0" applyFont="1" applyAlignment="1">
      <alignment vertical="center" wrapText="1"/>
    </xf>
    <xf numFmtId="0" fontId="69" fillId="0" borderId="0" xfId="0" applyFont="1" applyAlignment="1">
      <alignment vertical="center" wrapText="1"/>
    </xf>
    <xf numFmtId="0" fontId="75" fillId="13" borderId="0" xfId="0" applyFont="1" applyFill="1" applyAlignment="1">
      <alignment horizontal="center" vertical="center"/>
    </xf>
    <xf numFmtId="0" fontId="73" fillId="0" borderId="0" xfId="14" applyAlignment="1">
      <alignment vertical="center" wrapText="1"/>
    </xf>
    <xf numFmtId="0" fontId="76" fillId="13" borderId="0" xfId="0" applyFont="1" applyFill="1" applyAlignment="1">
      <alignment vertical="center"/>
    </xf>
    <xf numFmtId="0" fontId="69" fillId="13" borderId="0" xfId="0" applyFont="1" applyFill="1" applyAlignment="1">
      <alignment vertical="center" wrapText="1"/>
    </xf>
    <xf numFmtId="0" fontId="75" fillId="0" borderId="0" xfId="0" applyFont="1" applyAlignment="1">
      <alignment vertical="center" wrapText="1"/>
    </xf>
    <xf numFmtId="0" fontId="69" fillId="0" borderId="0" xfId="0" applyFont="1" applyAlignment="1">
      <alignment vertical="top" wrapText="1"/>
    </xf>
    <xf numFmtId="0" fontId="10" fillId="0" borderId="85" xfId="0" applyFont="1" applyBorder="1" applyAlignment="1">
      <alignment horizontal="center" vertical="center" wrapText="1"/>
    </xf>
    <xf numFmtId="0" fontId="10" fillId="0" borderId="89" xfId="0" applyFont="1" applyBorder="1" applyAlignment="1">
      <alignment horizontal="center" vertical="center" wrapText="1"/>
    </xf>
    <xf numFmtId="0" fontId="63" fillId="0" borderId="0" xfId="0" applyFont="1" applyAlignment="1">
      <alignment wrapText="1"/>
    </xf>
    <xf numFmtId="0" fontId="9" fillId="0" borderId="0" xfId="0" applyFont="1" applyAlignment="1">
      <alignment vertical="top" wrapText="1"/>
    </xf>
    <xf numFmtId="0" fontId="10" fillId="0" borderId="0" xfId="0" applyFont="1" applyBorder="1" applyAlignment="1">
      <alignment horizontal="left" vertical="center" wrapText="1"/>
    </xf>
    <xf numFmtId="0" fontId="0" fillId="0" borderId="0" xfId="0" applyFont="1" applyBorder="1" applyAlignment="1">
      <alignment wrapText="1"/>
    </xf>
    <xf numFmtId="0" fontId="63" fillId="0" borderId="0" xfId="0" applyFont="1" applyAlignment="1">
      <alignment vertical="center" wrapText="1"/>
    </xf>
    <xf numFmtId="0" fontId="82" fillId="0" borderId="0" xfId="0" applyFont="1" applyAlignment="1">
      <alignment horizontal="left"/>
    </xf>
    <xf numFmtId="0" fontId="82" fillId="0" borderId="0" xfId="0" applyFont="1" applyAlignment="1">
      <alignment horizontal="left" vertical="center" wrapText="1"/>
    </xf>
  </cellXfs>
  <cellStyles count="15">
    <cellStyle name="Гиперссылка" xfId="14" builtinId="8"/>
    <cellStyle name="Заголовок" xfId="1"/>
    <cellStyle name="ЗаголовокСтолбца" xfId="2"/>
    <cellStyle name="Значение" xfId="3"/>
    <cellStyle name="Обычный" xfId="0" builtinId="0"/>
    <cellStyle name="Обычный 10" xfId="8"/>
    <cellStyle name="Обычный_MINENERGO.340.PRIL79(v0.1)" xfId="11"/>
    <cellStyle name="Обычный_ЖКУ_проект3" xfId="12"/>
    <cellStyle name="Обычный_Лист1" xfId="13"/>
    <cellStyle name="Обычный_Полезный отпуск электроэнергии и мощности, реализуемой по нерегулируемым ценам" xfId="6"/>
    <cellStyle name="Обычный_Полезный отпуск электроэнергии и мощности, реализуемой по регулируемым ценам" xfId="5"/>
    <cellStyle name="Обычный_Продажа" xfId="10"/>
    <cellStyle name="Обычный_Сведения об отпуске (передаче) электроэнергии потребителям распределительными сетевыми организациями" xfId="9"/>
    <cellStyle name="Обычный_Шаблон по источникам для Модуля Реестр (2)" xfId="7"/>
    <cellStyle name="Формула"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uznetsovaNN/AppData/Local/Microsoft/Windows/Temporary%20Internet%20Files/Content.Outlook/5RDHAA20/&#1045;&#1048;&#1040;&#1057;%20&#1060;&#1057;&#1058;/46EP.ST(v2.3)%20&#1055;&#1040;&#1054;%20&#1057;&#1058;&#1047;%20&#1043;&#1054;&#1044;&#1054;&#1042;&#1054;&#1049;%20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uznetsovaNN/AppData/Local/Microsoft/Windows/Temporary%20Internet%20Files/Content.Outlook/5RDHAA20/&#1045;&#1048;&#1040;&#1057;%20&#1060;&#1057;&#1058;/&#1040;&#1088;&#1093;&#1080;&#1074;%202018/46EP.STX(v1.0)%20&#1043;&#1054;&#1044;&#1054;&#1042;&#1054;&#1049;%202018%20&#1055;&#1040;&#1054;%20&#1057;&#1058;&#1047;.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uznetsovaNN/AppData/Local/Microsoft/Windows/Temporary%20Internet%20Files/Content.Outlook/5RDHAA20/&#1060;&#1086;&#1088;&#1084;&#1072;%2046%20&#1069;&#1069;/Documents%20and%20Settings/KuznetsovaNN/Application%20Data/Microsoft/Excel/&#1044;&#1083;&#1103;%20&#1088;&#1072;&#1089;&#1095;&#1105;&#1090;&#1072;%20&#1090;&#1072;&#1088;&#1080;&#1092;&#1086;&#1074;/TSET.NET.2009.O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01"/>
      <sheetName val="mod_11"/>
      <sheetName val="modComm"/>
      <sheetName val="modListProv"/>
      <sheetName val="modButton"/>
      <sheetName val="modInstruction"/>
      <sheetName val="modHTTP"/>
      <sheetName val="REESTR_ORG"/>
      <sheetName val="REESTR_FIL"/>
      <sheetName val="REESTR_MO"/>
      <sheetName val="REESTR_EGRUL"/>
      <sheetName val="modfrmRegion"/>
      <sheetName val="modfrmReestr"/>
      <sheetName val="modfrmFindEGRUL"/>
      <sheetName val="modfrmCheckUpdates"/>
      <sheetName val="modReestr"/>
      <sheetName val="modUpdTemplMain"/>
      <sheetName val="modHyperlink"/>
      <sheetName val="modClassifierValidate"/>
      <sheetName val="modDoubleClick"/>
      <sheetName val="modfrmDateChoose"/>
    </sheetNames>
    <sheetDataSet>
      <sheetData sheetId="0" refreshError="1"/>
      <sheetData sheetId="1" refreshError="1"/>
      <sheetData sheetId="2" refreshError="1">
        <row r="18">
          <cell r="G18" t="str">
            <v>РСО</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01"/>
      <sheetName val="mod_11"/>
      <sheetName val="modComm"/>
      <sheetName val="modListProv"/>
      <sheetName val="modButton"/>
      <sheetName val="modInstruction"/>
      <sheetName val="modHTTP"/>
      <sheetName val="REESTR_ORG"/>
      <sheetName val="REESTR_FIL"/>
      <sheetName val="REESTR_MO"/>
      <sheetName val="REESTR_EGRUL"/>
      <sheetName val="modfrmRegion"/>
      <sheetName val="modfrmReestr"/>
      <sheetName val="modfrmFindEGRUL"/>
      <sheetName val="modfrmCheckUpdates"/>
      <sheetName val="modReestr"/>
      <sheetName val="modUpdTemplMain"/>
      <sheetName val="modHyperlink"/>
      <sheetName val="modClassifierValidate"/>
    </sheetNames>
    <sheetDataSet>
      <sheetData sheetId="0"/>
      <sheetData sheetId="1"/>
      <sheetData sheetId="2">
        <row r="44">
          <cell r="G44" t="str">
            <v>Кузнецова Нина Николаевна</v>
          </cell>
        </row>
        <row r="46">
          <cell r="G46" t="str">
            <v>(34350)3 59 66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Справочники"/>
      <sheetName val="Инструкция"/>
      <sheetName val="3"/>
      <sheetName val="4"/>
      <sheetName val="5"/>
      <sheetName val="свод"/>
      <sheetName val="Инвестиции"/>
      <sheetName val="16"/>
      <sheetName val="17"/>
      <sheetName val="17.1"/>
      <sheetName val="24"/>
      <sheetName val="25"/>
      <sheetName val="P2.1"/>
      <sheetName val="P2.2"/>
      <sheetName val="перекрестка"/>
      <sheetName val="Ф-1 (для АО-энерго)"/>
      <sheetName val="Ф-2 (для АО-энерго)"/>
      <sheetName val="TEH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8" Type="http://schemas.openxmlformats.org/officeDocument/2006/relationships/hyperlink" Target="http://mobileonline.garant.ru/" TargetMode="External"/><Relationship Id="rId13" Type="http://schemas.openxmlformats.org/officeDocument/2006/relationships/hyperlink" Target="http://mobileonline.garant.ru/" TargetMode="External"/><Relationship Id="rId18" Type="http://schemas.openxmlformats.org/officeDocument/2006/relationships/hyperlink" Target="http://mobileonline.garant.ru/" TargetMode="External"/><Relationship Id="rId26" Type="http://schemas.openxmlformats.org/officeDocument/2006/relationships/hyperlink" Target="http://mobileonline.garant.ru/" TargetMode="External"/><Relationship Id="rId39" Type="http://schemas.openxmlformats.org/officeDocument/2006/relationships/hyperlink" Target="http://mobileonline.garant.ru/" TargetMode="External"/><Relationship Id="rId3" Type="http://schemas.openxmlformats.org/officeDocument/2006/relationships/hyperlink" Target="http://mobileonline.garant.ru/" TargetMode="External"/><Relationship Id="rId21" Type="http://schemas.openxmlformats.org/officeDocument/2006/relationships/hyperlink" Target="http://mobileonline.garant.ru/" TargetMode="External"/><Relationship Id="rId34" Type="http://schemas.openxmlformats.org/officeDocument/2006/relationships/hyperlink" Target="http://mobileonline.garant.ru/" TargetMode="External"/><Relationship Id="rId42" Type="http://schemas.openxmlformats.org/officeDocument/2006/relationships/hyperlink" Target="http://mobileonline.garant.ru/" TargetMode="External"/><Relationship Id="rId7" Type="http://schemas.openxmlformats.org/officeDocument/2006/relationships/hyperlink" Target="http://mobileonline.garant.ru/" TargetMode="External"/><Relationship Id="rId12" Type="http://schemas.openxmlformats.org/officeDocument/2006/relationships/hyperlink" Target="http://mobileonline.garant.ru/" TargetMode="External"/><Relationship Id="rId17" Type="http://schemas.openxmlformats.org/officeDocument/2006/relationships/hyperlink" Target="http://mobileonline.garant.ru/" TargetMode="External"/><Relationship Id="rId25" Type="http://schemas.openxmlformats.org/officeDocument/2006/relationships/hyperlink" Target="http://mobileonline.garant.ru/" TargetMode="External"/><Relationship Id="rId33" Type="http://schemas.openxmlformats.org/officeDocument/2006/relationships/hyperlink" Target="http://mobileonline.garant.ru/" TargetMode="External"/><Relationship Id="rId38" Type="http://schemas.openxmlformats.org/officeDocument/2006/relationships/hyperlink" Target="http://mobileonline.garant.ru/" TargetMode="External"/><Relationship Id="rId46" Type="http://schemas.openxmlformats.org/officeDocument/2006/relationships/printerSettings" Target="../printerSettings/printerSettings18.bin"/><Relationship Id="rId2" Type="http://schemas.openxmlformats.org/officeDocument/2006/relationships/hyperlink" Target="http://mobileonline.garant.ru/" TargetMode="External"/><Relationship Id="rId16" Type="http://schemas.openxmlformats.org/officeDocument/2006/relationships/hyperlink" Target="http://mobileonline.garant.ru/" TargetMode="External"/><Relationship Id="rId20" Type="http://schemas.openxmlformats.org/officeDocument/2006/relationships/hyperlink" Target="http://mobileonline.garant.ru/" TargetMode="External"/><Relationship Id="rId29" Type="http://schemas.openxmlformats.org/officeDocument/2006/relationships/hyperlink" Target="http://mobileonline.garant.ru/" TargetMode="External"/><Relationship Id="rId41" Type="http://schemas.openxmlformats.org/officeDocument/2006/relationships/hyperlink" Target="http://mobileonline.garant.ru/" TargetMode="External"/><Relationship Id="rId1" Type="http://schemas.openxmlformats.org/officeDocument/2006/relationships/hyperlink" Target="http://mobileonline.garant.ru/" TargetMode="External"/><Relationship Id="rId6" Type="http://schemas.openxmlformats.org/officeDocument/2006/relationships/hyperlink" Target="http://mobileonline.garant.ru/" TargetMode="External"/><Relationship Id="rId11" Type="http://schemas.openxmlformats.org/officeDocument/2006/relationships/hyperlink" Target="http://mobileonline.garant.ru/" TargetMode="External"/><Relationship Id="rId24" Type="http://schemas.openxmlformats.org/officeDocument/2006/relationships/hyperlink" Target="http://mobileonline.garant.ru/" TargetMode="External"/><Relationship Id="rId32" Type="http://schemas.openxmlformats.org/officeDocument/2006/relationships/hyperlink" Target="http://mobileonline.garant.ru/" TargetMode="External"/><Relationship Id="rId37" Type="http://schemas.openxmlformats.org/officeDocument/2006/relationships/hyperlink" Target="http://mobileonline.garant.ru/" TargetMode="External"/><Relationship Id="rId40" Type="http://schemas.openxmlformats.org/officeDocument/2006/relationships/hyperlink" Target="http://mobileonline.garant.ru/" TargetMode="External"/><Relationship Id="rId45" Type="http://schemas.openxmlformats.org/officeDocument/2006/relationships/hyperlink" Target="http://mobileonline.garant.ru/" TargetMode="External"/><Relationship Id="rId5" Type="http://schemas.openxmlformats.org/officeDocument/2006/relationships/hyperlink" Target="http://mobileonline.garant.ru/" TargetMode="External"/><Relationship Id="rId15" Type="http://schemas.openxmlformats.org/officeDocument/2006/relationships/hyperlink" Target="http://mobileonline.garant.ru/" TargetMode="External"/><Relationship Id="rId23" Type="http://schemas.openxmlformats.org/officeDocument/2006/relationships/hyperlink" Target="http://mobileonline.garant.ru/" TargetMode="External"/><Relationship Id="rId28" Type="http://schemas.openxmlformats.org/officeDocument/2006/relationships/hyperlink" Target="http://mobileonline.garant.ru/" TargetMode="External"/><Relationship Id="rId36" Type="http://schemas.openxmlformats.org/officeDocument/2006/relationships/hyperlink" Target="http://mobileonline.garant.ru/" TargetMode="External"/><Relationship Id="rId10" Type="http://schemas.openxmlformats.org/officeDocument/2006/relationships/hyperlink" Target="http://mobileonline.garant.ru/" TargetMode="External"/><Relationship Id="rId19" Type="http://schemas.openxmlformats.org/officeDocument/2006/relationships/hyperlink" Target="http://mobileonline.garant.ru/" TargetMode="External"/><Relationship Id="rId31" Type="http://schemas.openxmlformats.org/officeDocument/2006/relationships/hyperlink" Target="http://mobileonline.garant.ru/" TargetMode="External"/><Relationship Id="rId44" Type="http://schemas.openxmlformats.org/officeDocument/2006/relationships/hyperlink" Target="http://mobileonline.garant.ru/" TargetMode="External"/><Relationship Id="rId4" Type="http://schemas.openxmlformats.org/officeDocument/2006/relationships/hyperlink" Target="http://mobileonline.garant.ru/" TargetMode="External"/><Relationship Id="rId9" Type="http://schemas.openxmlformats.org/officeDocument/2006/relationships/hyperlink" Target="http://mobileonline.garant.ru/" TargetMode="External"/><Relationship Id="rId14" Type="http://schemas.openxmlformats.org/officeDocument/2006/relationships/hyperlink" Target="http://mobileonline.garant.ru/" TargetMode="External"/><Relationship Id="rId22" Type="http://schemas.openxmlformats.org/officeDocument/2006/relationships/hyperlink" Target="http://mobileonline.garant.ru/" TargetMode="External"/><Relationship Id="rId27" Type="http://schemas.openxmlformats.org/officeDocument/2006/relationships/hyperlink" Target="http://mobileonline.garant.ru/" TargetMode="External"/><Relationship Id="rId30" Type="http://schemas.openxmlformats.org/officeDocument/2006/relationships/hyperlink" Target="http://mobileonline.garant.ru/" TargetMode="External"/><Relationship Id="rId35" Type="http://schemas.openxmlformats.org/officeDocument/2006/relationships/hyperlink" Target="http://mobileonline.garant.ru/" TargetMode="External"/><Relationship Id="rId43" Type="http://schemas.openxmlformats.org/officeDocument/2006/relationships/hyperlink" Target="http://mobileonline.garant.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A13"/>
  <sheetViews>
    <sheetView tabSelected="1" workbookViewId="0">
      <selection activeCell="A10" sqref="A10"/>
    </sheetView>
  </sheetViews>
  <sheetFormatPr defaultRowHeight="12.75" x14ac:dyDescent="0.2"/>
  <cols>
    <col min="1" max="1" width="97.28515625" customWidth="1"/>
  </cols>
  <sheetData>
    <row r="9" spans="1:1" ht="27.75" customHeight="1" x14ac:dyDescent="0.2">
      <c r="A9" s="477" t="s">
        <v>1136</v>
      </c>
    </row>
    <row r="10" spans="1:1" ht="25.5" customHeight="1" x14ac:dyDescent="0.2">
      <c r="A10" s="477" t="s">
        <v>1137</v>
      </c>
    </row>
    <row r="13" spans="1:1" ht="38.25" x14ac:dyDescent="0.2">
      <c r="A13" s="464" t="s">
        <v>443</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view="pageBreakPreview" topLeftCell="A2" zoomScaleSheetLayoutView="100" workbookViewId="0">
      <selection activeCell="A2" sqref="A2:H2"/>
    </sheetView>
  </sheetViews>
  <sheetFormatPr defaultRowHeight="12.75" x14ac:dyDescent="0.2"/>
  <cols>
    <col min="1" max="1" width="4.7109375" customWidth="1"/>
    <col min="2" max="2" width="22.5703125" customWidth="1"/>
    <col min="3" max="3" width="10.140625" customWidth="1"/>
    <col min="4" max="4" width="11.5703125" customWidth="1"/>
    <col min="6" max="6" width="10.85546875" bestFit="1" customWidth="1"/>
    <col min="7" max="7" width="10.28515625" bestFit="1" customWidth="1"/>
    <col min="8" max="8" width="16" customWidth="1"/>
  </cols>
  <sheetData>
    <row r="1" spans="1:8" hidden="1" x14ac:dyDescent="0.2">
      <c r="A1" s="1" t="e">
        <f>[3]Справочники!E13</f>
        <v>#REF!</v>
      </c>
      <c r="B1" s="2" t="e">
        <f>[3]Справочники!D21</f>
        <v>#REF!</v>
      </c>
    </row>
    <row r="2" spans="1:8" ht="32.25" customHeight="1" x14ac:dyDescent="0.2">
      <c r="A2" s="817" t="s">
        <v>976</v>
      </c>
      <c r="B2" s="818"/>
      <c r="C2" s="818"/>
      <c r="D2" s="818"/>
      <c r="E2" s="818"/>
      <c r="F2" s="818"/>
      <c r="G2" s="818"/>
      <c r="H2" s="818"/>
    </row>
    <row r="3" spans="1:8" ht="44.25" customHeight="1" x14ac:dyDescent="0.2">
      <c r="A3" s="791" t="s">
        <v>58</v>
      </c>
      <c r="B3" s="791"/>
      <c r="C3" s="791"/>
      <c r="D3" s="826"/>
      <c r="E3" s="826"/>
      <c r="F3" s="826"/>
      <c r="G3" s="826"/>
      <c r="H3" s="632" t="s">
        <v>1229</v>
      </c>
    </row>
    <row r="4" spans="1:8" ht="13.5" thickBot="1" x14ac:dyDescent="0.25"/>
    <row r="5" spans="1:8" ht="38.25" customHeight="1" x14ac:dyDescent="0.2">
      <c r="A5" s="827" t="s">
        <v>27</v>
      </c>
      <c r="B5" s="829" t="s">
        <v>0</v>
      </c>
      <c r="C5" s="831" t="s">
        <v>32</v>
      </c>
      <c r="D5" s="823" t="s">
        <v>1230</v>
      </c>
      <c r="E5" s="824"/>
      <c r="F5" s="824"/>
      <c r="G5" s="825"/>
      <c r="H5" s="821" t="s">
        <v>29</v>
      </c>
    </row>
    <row r="6" spans="1:8" ht="13.5" thickBot="1" x14ac:dyDescent="0.25">
      <c r="A6" s="828"/>
      <c r="B6" s="830"/>
      <c r="C6" s="832"/>
      <c r="D6" s="558" t="s">
        <v>2</v>
      </c>
      <c r="E6" s="95" t="s">
        <v>3</v>
      </c>
      <c r="F6" s="95" t="s">
        <v>4</v>
      </c>
      <c r="G6" s="559" t="s">
        <v>5</v>
      </c>
      <c r="H6" s="822"/>
    </row>
    <row r="7" spans="1:8" ht="48" customHeight="1" x14ac:dyDescent="0.2">
      <c r="A7" s="315">
        <v>1</v>
      </c>
      <c r="B7" s="307" t="s">
        <v>55</v>
      </c>
      <c r="C7" s="96" t="s">
        <v>53</v>
      </c>
      <c r="D7" s="299">
        <v>1918.5530000000001</v>
      </c>
      <c r="E7" s="300"/>
      <c r="F7" s="300"/>
      <c r="G7" s="301"/>
      <c r="H7" s="819">
        <f>D7+F8</f>
        <v>2671.567</v>
      </c>
    </row>
    <row r="8" spans="1:8" s="30" customFormat="1" ht="26.45" customHeight="1" x14ac:dyDescent="0.2">
      <c r="A8" s="315">
        <v>2</v>
      </c>
      <c r="B8" s="307" t="s">
        <v>56</v>
      </c>
      <c r="C8" s="96" t="s">
        <v>53</v>
      </c>
      <c r="D8" s="299"/>
      <c r="E8" s="302"/>
      <c r="F8" s="299">
        <v>753.01400000000001</v>
      </c>
      <c r="G8" s="303"/>
      <c r="H8" s="820"/>
    </row>
    <row r="9" spans="1:8" s="30" customFormat="1" ht="26.45" customHeight="1" x14ac:dyDescent="0.2">
      <c r="A9" s="316">
        <v>3</v>
      </c>
      <c r="B9" s="308" t="s">
        <v>57</v>
      </c>
      <c r="C9" s="96" t="s">
        <v>53</v>
      </c>
      <c r="D9" s="299"/>
      <c r="E9" s="302"/>
      <c r="F9" s="299"/>
      <c r="G9" s="304"/>
      <c r="H9" s="313"/>
    </row>
    <row r="10" spans="1:8" s="104" customFormat="1" ht="29.45" customHeight="1" thickBot="1" x14ac:dyDescent="0.25">
      <c r="A10" s="317">
        <v>4</v>
      </c>
      <c r="B10" s="305" t="s">
        <v>29</v>
      </c>
      <c r="C10" s="306" t="s">
        <v>28</v>
      </c>
      <c r="D10" s="309">
        <f>D7</f>
        <v>1918.5530000000001</v>
      </c>
      <c r="E10" s="310"/>
      <c r="F10" s="311">
        <f>F8+F9</f>
        <v>753.01400000000001</v>
      </c>
      <c r="G10" s="312"/>
      <c r="H10" s="314">
        <f>SUM(D10:G10)</f>
        <v>2671.567</v>
      </c>
    </row>
    <row r="12" spans="1:8" ht="20.25" thickBot="1" x14ac:dyDescent="0.25">
      <c r="A12" s="556"/>
      <c r="B12" s="556"/>
      <c r="C12" s="556"/>
      <c r="D12" s="556"/>
      <c r="E12" s="552"/>
      <c r="F12" s="552"/>
      <c r="G12" s="553" t="s">
        <v>392</v>
      </c>
    </row>
    <row r="13" spans="1:8" ht="13.5" thickBot="1" x14ac:dyDescent="0.25">
      <c r="A13" s="290"/>
      <c r="B13" s="281" t="s">
        <v>0</v>
      </c>
      <c r="C13" s="542" t="s">
        <v>1</v>
      </c>
      <c r="D13" s="534" t="s">
        <v>2</v>
      </c>
      <c r="E13" s="274" t="s">
        <v>3</v>
      </c>
      <c r="F13" s="534" t="s">
        <v>4</v>
      </c>
      <c r="G13" s="274" t="s">
        <v>5</v>
      </c>
    </row>
    <row r="14" spans="1:8" ht="63.75" x14ac:dyDescent="0.2">
      <c r="A14" s="348"/>
      <c r="B14" s="285" t="s">
        <v>1256</v>
      </c>
      <c r="C14" s="543">
        <f>D14+F14+G14</f>
        <v>2671.567</v>
      </c>
      <c r="D14" s="539">
        <f>D7</f>
        <v>1918.5530000000001</v>
      </c>
      <c r="E14" s="540"/>
      <c r="F14" s="541">
        <f>F8</f>
        <v>753.01400000000001</v>
      </c>
      <c r="G14" s="540"/>
    </row>
    <row r="15" spans="1:8" ht="63.75" x14ac:dyDescent="0.2">
      <c r="A15" s="289"/>
      <c r="B15" s="285" t="s">
        <v>1257</v>
      </c>
      <c r="C15" s="544">
        <v>0.54</v>
      </c>
      <c r="D15" s="268">
        <v>0.47</v>
      </c>
      <c r="E15" s="264"/>
      <c r="F15" s="280">
        <v>0.19</v>
      </c>
      <c r="G15" s="264"/>
    </row>
    <row r="19" s="25" customFormat="1" x14ac:dyDescent="0.2"/>
    <row r="20" s="25" customFormat="1" x14ac:dyDescent="0.2"/>
    <row r="21" s="25" customFormat="1" x14ac:dyDescent="0.2"/>
    <row r="22" s="25" customFormat="1" x14ac:dyDescent="0.2"/>
    <row r="23" s="25" customFormat="1" x14ac:dyDescent="0.2"/>
    <row r="24" s="25" customFormat="1" x14ac:dyDescent="0.2"/>
    <row r="25" s="25" customFormat="1" x14ac:dyDescent="0.2"/>
    <row r="26" s="25" customFormat="1" x14ac:dyDescent="0.2"/>
    <row r="27" s="25" customFormat="1" x14ac:dyDescent="0.2"/>
    <row r="28" s="25" customFormat="1" x14ac:dyDescent="0.2"/>
    <row r="29" s="25" customFormat="1" x14ac:dyDescent="0.2"/>
    <row r="30" s="25" customFormat="1" x14ac:dyDescent="0.2"/>
    <row r="31" s="25" customFormat="1" x14ac:dyDescent="0.2"/>
    <row r="32" s="25" customFormat="1" x14ac:dyDescent="0.2"/>
    <row r="33" s="25" customFormat="1" x14ac:dyDescent="0.2"/>
    <row r="34" s="25" customFormat="1" x14ac:dyDescent="0.2"/>
    <row r="35" s="25" customFormat="1" x14ac:dyDescent="0.2"/>
    <row r="36" s="25" customFormat="1" x14ac:dyDescent="0.2"/>
    <row r="37" s="25" customFormat="1" x14ac:dyDescent="0.2"/>
    <row r="38" s="25" customFormat="1" x14ac:dyDescent="0.2"/>
    <row r="39" s="25" customFormat="1" x14ac:dyDescent="0.2"/>
    <row r="40" s="25" customFormat="1" x14ac:dyDescent="0.2"/>
    <row r="41" s="25" customFormat="1" x14ac:dyDescent="0.2"/>
    <row r="42" s="25" customFormat="1" x14ac:dyDescent="0.2"/>
    <row r="43" s="25" customFormat="1" x14ac:dyDescent="0.2"/>
    <row r="44" s="25" customFormat="1" x14ac:dyDescent="0.2"/>
    <row r="45" s="25" customFormat="1" x14ac:dyDescent="0.2"/>
    <row r="46" s="25" customFormat="1" x14ac:dyDescent="0.2"/>
    <row r="47" s="25" customFormat="1" x14ac:dyDescent="0.2"/>
    <row r="48" s="25" customFormat="1" x14ac:dyDescent="0.2"/>
    <row r="49" s="25" customFormat="1" x14ac:dyDescent="0.2"/>
    <row r="50" s="25" customFormat="1" x14ac:dyDescent="0.2"/>
  </sheetData>
  <mergeCells count="8">
    <mergeCell ref="A2:H2"/>
    <mergeCell ref="H7:H8"/>
    <mergeCell ref="H5:H6"/>
    <mergeCell ref="D5:G5"/>
    <mergeCell ref="A3:G3"/>
    <mergeCell ref="A5:A6"/>
    <mergeCell ref="B5:B6"/>
    <mergeCell ref="C5:C6"/>
  </mergeCells>
  <dataValidations count="2">
    <dataValidation type="decimal" allowBlank="1" showInputMessage="1" showErrorMessage="1" sqref="D7:E9 F9:G9 F7:G7 F8">
      <formula1>-10000000000000</formula1>
      <formula2>10000000000000</formula2>
    </dataValidation>
    <dataValidation type="decimal" allowBlank="1" showInputMessage="1" showErrorMessage="1" error="Ввведеное значение неверно" sqref="F14:G15">
      <formula1>-1000000000000000</formula1>
      <formula2>1000000000000000</formula2>
    </dataValidation>
  </dataValidation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workbookViewId="0"/>
  </sheetViews>
  <sheetFormatPr defaultRowHeight="12.75" x14ac:dyDescent="0.2"/>
  <cols>
    <col min="1" max="1" width="8.140625" customWidth="1"/>
    <col min="2" max="2" width="16" customWidth="1"/>
    <col min="3" max="3" width="15" customWidth="1"/>
    <col min="4" max="4" width="18.5703125" customWidth="1"/>
    <col min="5" max="5" width="16.5703125" customWidth="1"/>
    <col min="6" max="6" width="15" hidden="1" customWidth="1"/>
    <col min="7" max="7" width="12.5703125" customWidth="1"/>
    <col min="9" max="9" width="3.42578125" customWidth="1"/>
    <col min="11" max="11" width="13.28515625" customWidth="1"/>
    <col min="259" max="259" width="13.28515625" customWidth="1"/>
    <col min="260" max="260" width="14.28515625" customWidth="1"/>
    <col min="261" max="261" width="12.28515625" customWidth="1"/>
    <col min="262" max="262" width="0" hidden="1" customWidth="1"/>
    <col min="263" max="263" width="12.140625" customWidth="1"/>
    <col min="265" max="265" width="3.42578125" customWidth="1"/>
    <col min="267" max="267" width="13.28515625" customWidth="1"/>
    <col min="515" max="515" width="13.28515625" customWidth="1"/>
    <col min="516" max="516" width="14.28515625" customWidth="1"/>
    <col min="517" max="517" width="12.28515625" customWidth="1"/>
    <col min="518" max="518" width="0" hidden="1" customWidth="1"/>
    <col min="519" max="519" width="12.140625" customWidth="1"/>
    <col min="521" max="521" width="3.42578125" customWidth="1"/>
    <col min="523" max="523" width="13.28515625" customWidth="1"/>
    <col min="771" max="771" width="13.28515625" customWidth="1"/>
    <col min="772" max="772" width="14.28515625" customWidth="1"/>
    <col min="773" max="773" width="12.28515625" customWidth="1"/>
    <col min="774" max="774" width="0" hidden="1" customWidth="1"/>
    <col min="775" max="775" width="12.140625" customWidth="1"/>
    <col min="777" max="777" width="3.42578125" customWidth="1"/>
    <col min="779" max="779" width="13.28515625" customWidth="1"/>
    <col min="1027" max="1027" width="13.28515625" customWidth="1"/>
    <col min="1028" max="1028" width="14.28515625" customWidth="1"/>
    <col min="1029" max="1029" width="12.28515625" customWidth="1"/>
    <col min="1030" max="1030" width="0" hidden="1" customWidth="1"/>
    <col min="1031" max="1031" width="12.140625" customWidth="1"/>
    <col min="1033" max="1033" width="3.42578125" customWidth="1"/>
    <col min="1035" max="1035" width="13.28515625" customWidth="1"/>
    <col min="1283" max="1283" width="13.28515625" customWidth="1"/>
    <col min="1284" max="1284" width="14.28515625" customWidth="1"/>
    <col min="1285" max="1285" width="12.28515625" customWidth="1"/>
    <col min="1286" max="1286" width="0" hidden="1" customWidth="1"/>
    <col min="1287" max="1287" width="12.140625" customWidth="1"/>
    <col min="1289" max="1289" width="3.42578125" customWidth="1"/>
    <col min="1291" max="1291" width="13.28515625" customWidth="1"/>
    <col min="1539" max="1539" width="13.28515625" customWidth="1"/>
    <col min="1540" max="1540" width="14.28515625" customWidth="1"/>
    <col min="1541" max="1541" width="12.28515625" customWidth="1"/>
    <col min="1542" max="1542" width="0" hidden="1" customWidth="1"/>
    <col min="1543" max="1543" width="12.140625" customWidth="1"/>
    <col min="1545" max="1545" width="3.42578125" customWidth="1"/>
    <col min="1547" max="1547" width="13.28515625" customWidth="1"/>
    <col min="1795" max="1795" width="13.28515625" customWidth="1"/>
    <col min="1796" max="1796" width="14.28515625" customWidth="1"/>
    <col min="1797" max="1797" width="12.28515625" customWidth="1"/>
    <col min="1798" max="1798" width="0" hidden="1" customWidth="1"/>
    <col min="1799" max="1799" width="12.140625" customWidth="1"/>
    <col min="1801" max="1801" width="3.42578125" customWidth="1"/>
    <col min="1803" max="1803" width="13.28515625" customWidth="1"/>
    <col min="2051" max="2051" width="13.28515625" customWidth="1"/>
    <col min="2052" max="2052" width="14.28515625" customWidth="1"/>
    <col min="2053" max="2053" width="12.28515625" customWidth="1"/>
    <col min="2054" max="2054" width="0" hidden="1" customWidth="1"/>
    <col min="2055" max="2055" width="12.140625" customWidth="1"/>
    <col min="2057" max="2057" width="3.42578125" customWidth="1"/>
    <col min="2059" max="2059" width="13.28515625" customWidth="1"/>
    <col min="2307" max="2307" width="13.28515625" customWidth="1"/>
    <col min="2308" max="2308" width="14.28515625" customWidth="1"/>
    <col min="2309" max="2309" width="12.28515625" customWidth="1"/>
    <col min="2310" max="2310" width="0" hidden="1" customWidth="1"/>
    <col min="2311" max="2311" width="12.140625" customWidth="1"/>
    <col min="2313" max="2313" width="3.42578125" customWidth="1"/>
    <col min="2315" max="2315" width="13.28515625" customWidth="1"/>
    <col min="2563" max="2563" width="13.28515625" customWidth="1"/>
    <col min="2564" max="2564" width="14.28515625" customWidth="1"/>
    <col min="2565" max="2565" width="12.28515625" customWidth="1"/>
    <col min="2566" max="2566" width="0" hidden="1" customWidth="1"/>
    <col min="2567" max="2567" width="12.140625" customWidth="1"/>
    <col min="2569" max="2569" width="3.42578125" customWidth="1"/>
    <col min="2571" max="2571" width="13.28515625" customWidth="1"/>
    <col min="2819" max="2819" width="13.28515625" customWidth="1"/>
    <col min="2820" max="2820" width="14.28515625" customWidth="1"/>
    <col min="2821" max="2821" width="12.28515625" customWidth="1"/>
    <col min="2822" max="2822" width="0" hidden="1" customWidth="1"/>
    <col min="2823" max="2823" width="12.140625" customWidth="1"/>
    <col min="2825" max="2825" width="3.42578125" customWidth="1"/>
    <col min="2827" max="2827" width="13.28515625" customWidth="1"/>
    <col min="3075" max="3075" width="13.28515625" customWidth="1"/>
    <col min="3076" max="3076" width="14.28515625" customWidth="1"/>
    <col min="3077" max="3077" width="12.28515625" customWidth="1"/>
    <col min="3078" max="3078" width="0" hidden="1" customWidth="1"/>
    <col min="3079" max="3079" width="12.140625" customWidth="1"/>
    <col min="3081" max="3081" width="3.42578125" customWidth="1"/>
    <col min="3083" max="3083" width="13.28515625" customWidth="1"/>
    <col min="3331" max="3331" width="13.28515625" customWidth="1"/>
    <col min="3332" max="3332" width="14.28515625" customWidth="1"/>
    <col min="3333" max="3333" width="12.28515625" customWidth="1"/>
    <col min="3334" max="3334" width="0" hidden="1" customWidth="1"/>
    <col min="3335" max="3335" width="12.140625" customWidth="1"/>
    <col min="3337" max="3337" width="3.42578125" customWidth="1"/>
    <col min="3339" max="3339" width="13.28515625" customWidth="1"/>
    <col min="3587" max="3587" width="13.28515625" customWidth="1"/>
    <col min="3588" max="3588" width="14.28515625" customWidth="1"/>
    <col min="3589" max="3589" width="12.28515625" customWidth="1"/>
    <col min="3590" max="3590" width="0" hidden="1" customWidth="1"/>
    <col min="3591" max="3591" width="12.140625" customWidth="1"/>
    <col min="3593" max="3593" width="3.42578125" customWidth="1"/>
    <col min="3595" max="3595" width="13.28515625" customWidth="1"/>
    <col min="3843" max="3843" width="13.28515625" customWidth="1"/>
    <col min="3844" max="3844" width="14.28515625" customWidth="1"/>
    <col min="3845" max="3845" width="12.28515625" customWidth="1"/>
    <col min="3846" max="3846" width="0" hidden="1" customWidth="1"/>
    <col min="3847" max="3847" width="12.140625" customWidth="1"/>
    <col min="3849" max="3849" width="3.42578125" customWidth="1"/>
    <col min="3851" max="3851" width="13.28515625" customWidth="1"/>
    <col min="4099" max="4099" width="13.28515625" customWidth="1"/>
    <col min="4100" max="4100" width="14.28515625" customWidth="1"/>
    <col min="4101" max="4101" width="12.28515625" customWidth="1"/>
    <col min="4102" max="4102" width="0" hidden="1" customWidth="1"/>
    <col min="4103" max="4103" width="12.140625" customWidth="1"/>
    <col min="4105" max="4105" width="3.42578125" customWidth="1"/>
    <col min="4107" max="4107" width="13.28515625" customWidth="1"/>
    <col min="4355" max="4355" width="13.28515625" customWidth="1"/>
    <col min="4356" max="4356" width="14.28515625" customWidth="1"/>
    <col min="4357" max="4357" width="12.28515625" customWidth="1"/>
    <col min="4358" max="4358" width="0" hidden="1" customWidth="1"/>
    <col min="4359" max="4359" width="12.140625" customWidth="1"/>
    <col min="4361" max="4361" width="3.42578125" customWidth="1"/>
    <col min="4363" max="4363" width="13.28515625" customWidth="1"/>
    <col min="4611" max="4611" width="13.28515625" customWidth="1"/>
    <col min="4612" max="4612" width="14.28515625" customWidth="1"/>
    <col min="4613" max="4613" width="12.28515625" customWidth="1"/>
    <col min="4614" max="4614" width="0" hidden="1" customWidth="1"/>
    <col min="4615" max="4615" width="12.140625" customWidth="1"/>
    <col min="4617" max="4617" width="3.42578125" customWidth="1"/>
    <col min="4619" max="4619" width="13.28515625" customWidth="1"/>
    <col min="4867" max="4867" width="13.28515625" customWidth="1"/>
    <col min="4868" max="4868" width="14.28515625" customWidth="1"/>
    <col min="4869" max="4869" width="12.28515625" customWidth="1"/>
    <col min="4870" max="4870" width="0" hidden="1" customWidth="1"/>
    <col min="4871" max="4871" width="12.140625" customWidth="1"/>
    <col min="4873" max="4873" width="3.42578125" customWidth="1"/>
    <col min="4875" max="4875" width="13.28515625" customWidth="1"/>
    <col min="5123" max="5123" width="13.28515625" customWidth="1"/>
    <col min="5124" max="5124" width="14.28515625" customWidth="1"/>
    <col min="5125" max="5125" width="12.28515625" customWidth="1"/>
    <col min="5126" max="5126" width="0" hidden="1" customWidth="1"/>
    <col min="5127" max="5127" width="12.140625" customWidth="1"/>
    <col min="5129" max="5129" width="3.42578125" customWidth="1"/>
    <col min="5131" max="5131" width="13.28515625" customWidth="1"/>
    <col min="5379" max="5379" width="13.28515625" customWidth="1"/>
    <col min="5380" max="5380" width="14.28515625" customWidth="1"/>
    <col min="5381" max="5381" width="12.28515625" customWidth="1"/>
    <col min="5382" max="5382" width="0" hidden="1" customWidth="1"/>
    <col min="5383" max="5383" width="12.140625" customWidth="1"/>
    <col min="5385" max="5385" width="3.42578125" customWidth="1"/>
    <col min="5387" max="5387" width="13.28515625" customWidth="1"/>
    <col min="5635" max="5635" width="13.28515625" customWidth="1"/>
    <col min="5636" max="5636" width="14.28515625" customWidth="1"/>
    <col min="5637" max="5637" width="12.28515625" customWidth="1"/>
    <col min="5638" max="5638" width="0" hidden="1" customWidth="1"/>
    <col min="5639" max="5639" width="12.140625" customWidth="1"/>
    <col min="5641" max="5641" width="3.42578125" customWidth="1"/>
    <col min="5643" max="5643" width="13.28515625" customWidth="1"/>
    <col min="5891" max="5891" width="13.28515625" customWidth="1"/>
    <col min="5892" max="5892" width="14.28515625" customWidth="1"/>
    <col min="5893" max="5893" width="12.28515625" customWidth="1"/>
    <col min="5894" max="5894" width="0" hidden="1" customWidth="1"/>
    <col min="5895" max="5895" width="12.140625" customWidth="1"/>
    <col min="5897" max="5897" width="3.42578125" customWidth="1"/>
    <col min="5899" max="5899" width="13.28515625" customWidth="1"/>
    <col min="6147" max="6147" width="13.28515625" customWidth="1"/>
    <col min="6148" max="6148" width="14.28515625" customWidth="1"/>
    <col min="6149" max="6149" width="12.28515625" customWidth="1"/>
    <col min="6150" max="6150" width="0" hidden="1" customWidth="1"/>
    <col min="6151" max="6151" width="12.140625" customWidth="1"/>
    <col min="6153" max="6153" width="3.42578125" customWidth="1"/>
    <col min="6155" max="6155" width="13.28515625" customWidth="1"/>
    <col min="6403" max="6403" width="13.28515625" customWidth="1"/>
    <col min="6404" max="6404" width="14.28515625" customWidth="1"/>
    <col min="6405" max="6405" width="12.28515625" customWidth="1"/>
    <col min="6406" max="6406" width="0" hidden="1" customWidth="1"/>
    <col min="6407" max="6407" width="12.140625" customWidth="1"/>
    <col min="6409" max="6409" width="3.42578125" customWidth="1"/>
    <col min="6411" max="6411" width="13.28515625" customWidth="1"/>
    <col min="6659" max="6659" width="13.28515625" customWidth="1"/>
    <col min="6660" max="6660" width="14.28515625" customWidth="1"/>
    <col min="6661" max="6661" width="12.28515625" customWidth="1"/>
    <col min="6662" max="6662" width="0" hidden="1" customWidth="1"/>
    <col min="6663" max="6663" width="12.140625" customWidth="1"/>
    <col min="6665" max="6665" width="3.42578125" customWidth="1"/>
    <col min="6667" max="6667" width="13.28515625" customWidth="1"/>
    <col min="6915" max="6915" width="13.28515625" customWidth="1"/>
    <col min="6916" max="6916" width="14.28515625" customWidth="1"/>
    <col min="6917" max="6917" width="12.28515625" customWidth="1"/>
    <col min="6918" max="6918" width="0" hidden="1" customWidth="1"/>
    <col min="6919" max="6919" width="12.140625" customWidth="1"/>
    <col min="6921" max="6921" width="3.42578125" customWidth="1"/>
    <col min="6923" max="6923" width="13.28515625" customWidth="1"/>
    <col min="7171" max="7171" width="13.28515625" customWidth="1"/>
    <col min="7172" max="7172" width="14.28515625" customWidth="1"/>
    <col min="7173" max="7173" width="12.28515625" customWidth="1"/>
    <col min="7174" max="7174" width="0" hidden="1" customWidth="1"/>
    <col min="7175" max="7175" width="12.140625" customWidth="1"/>
    <col min="7177" max="7177" width="3.42578125" customWidth="1"/>
    <col min="7179" max="7179" width="13.28515625" customWidth="1"/>
    <col min="7427" max="7427" width="13.28515625" customWidth="1"/>
    <col min="7428" max="7428" width="14.28515625" customWidth="1"/>
    <col min="7429" max="7429" width="12.28515625" customWidth="1"/>
    <col min="7430" max="7430" width="0" hidden="1" customWidth="1"/>
    <col min="7431" max="7431" width="12.140625" customWidth="1"/>
    <col min="7433" max="7433" width="3.42578125" customWidth="1"/>
    <col min="7435" max="7435" width="13.28515625" customWidth="1"/>
    <col min="7683" max="7683" width="13.28515625" customWidth="1"/>
    <col min="7684" max="7684" width="14.28515625" customWidth="1"/>
    <col min="7685" max="7685" width="12.28515625" customWidth="1"/>
    <col min="7686" max="7686" width="0" hidden="1" customWidth="1"/>
    <col min="7687" max="7687" width="12.140625" customWidth="1"/>
    <col min="7689" max="7689" width="3.42578125" customWidth="1"/>
    <col min="7691" max="7691" width="13.28515625" customWidth="1"/>
    <col min="7939" max="7939" width="13.28515625" customWidth="1"/>
    <col min="7940" max="7940" width="14.28515625" customWidth="1"/>
    <col min="7941" max="7941" width="12.28515625" customWidth="1"/>
    <col min="7942" max="7942" width="0" hidden="1" customWidth="1"/>
    <col min="7943" max="7943" width="12.140625" customWidth="1"/>
    <col min="7945" max="7945" width="3.42578125" customWidth="1"/>
    <col min="7947" max="7947" width="13.28515625" customWidth="1"/>
    <col min="8195" max="8195" width="13.28515625" customWidth="1"/>
    <col min="8196" max="8196" width="14.28515625" customWidth="1"/>
    <col min="8197" max="8197" width="12.28515625" customWidth="1"/>
    <col min="8198" max="8198" width="0" hidden="1" customWidth="1"/>
    <col min="8199" max="8199" width="12.140625" customWidth="1"/>
    <col min="8201" max="8201" width="3.42578125" customWidth="1"/>
    <col min="8203" max="8203" width="13.28515625" customWidth="1"/>
    <col min="8451" max="8451" width="13.28515625" customWidth="1"/>
    <col min="8452" max="8452" width="14.28515625" customWidth="1"/>
    <col min="8453" max="8453" width="12.28515625" customWidth="1"/>
    <col min="8454" max="8454" width="0" hidden="1" customWidth="1"/>
    <col min="8455" max="8455" width="12.140625" customWidth="1"/>
    <col min="8457" max="8457" width="3.42578125" customWidth="1"/>
    <col min="8459" max="8459" width="13.28515625" customWidth="1"/>
    <col min="8707" max="8707" width="13.28515625" customWidth="1"/>
    <col min="8708" max="8708" width="14.28515625" customWidth="1"/>
    <col min="8709" max="8709" width="12.28515625" customWidth="1"/>
    <col min="8710" max="8710" width="0" hidden="1" customWidth="1"/>
    <col min="8711" max="8711" width="12.140625" customWidth="1"/>
    <col min="8713" max="8713" width="3.42578125" customWidth="1"/>
    <col min="8715" max="8715" width="13.28515625" customWidth="1"/>
    <col min="8963" max="8963" width="13.28515625" customWidth="1"/>
    <col min="8964" max="8964" width="14.28515625" customWidth="1"/>
    <col min="8965" max="8965" width="12.28515625" customWidth="1"/>
    <col min="8966" max="8966" width="0" hidden="1" customWidth="1"/>
    <col min="8967" max="8967" width="12.140625" customWidth="1"/>
    <col min="8969" max="8969" width="3.42578125" customWidth="1"/>
    <col min="8971" max="8971" width="13.28515625" customWidth="1"/>
    <col min="9219" max="9219" width="13.28515625" customWidth="1"/>
    <col min="9220" max="9220" width="14.28515625" customWidth="1"/>
    <col min="9221" max="9221" width="12.28515625" customWidth="1"/>
    <col min="9222" max="9222" width="0" hidden="1" customWidth="1"/>
    <col min="9223" max="9223" width="12.140625" customWidth="1"/>
    <col min="9225" max="9225" width="3.42578125" customWidth="1"/>
    <col min="9227" max="9227" width="13.28515625" customWidth="1"/>
    <col min="9475" max="9475" width="13.28515625" customWidth="1"/>
    <col min="9476" max="9476" width="14.28515625" customWidth="1"/>
    <col min="9477" max="9477" width="12.28515625" customWidth="1"/>
    <col min="9478" max="9478" width="0" hidden="1" customWidth="1"/>
    <col min="9479" max="9479" width="12.140625" customWidth="1"/>
    <col min="9481" max="9481" width="3.42578125" customWidth="1"/>
    <col min="9483" max="9483" width="13.28515625" customWidth="1"/>
    <col min="9731" max="9731" width="13.28515625" customWidth="1"/>
    <col min="9732" max="9732" width="14.28515625" customWidth="1"/>
    <col min="9733" max="9733" width="12.28515625" customWidth="1"/>
    <col min="9734" max="9734" width="0" hidden="1" customWidth="1"/>
    <col min="9735" max="9735" width="12.140625" customWidth="1"/>
    <col min="9737" max="9737" width="3.42578125" customWidth="1"/>
    <col min="9739" max="9739" width="13.28515625" customWidth="1"/>
    <col min="9987" max="9987" width="13.28515625" customWidth="1"/>
    <col min="9988" max="9988" width="14.28515625" customWidth="1"/>
    <col min="9989" max="9989" width="12.28515625" customWidth="1"/>
    <col min="9990" max="9990" width="0" hidden="1" customWidth="1"/>
    <col min="9991" max="9991" width="12.140625" customWidth="1"/>
    <col min="9993" max="9993" width="3.42578125" customWidth="1"/>
    <col min="9995" max="9995" width="13.28515625" customWidth="1"/>
    <col min="10243" max="10243" width="13.28515625" customWidth="1"/>
    <col min="10244" max="10244" width="14.28515625" customWidth="1"/>
    <col min="10245" max="10245" width="12.28515625" customWidth="1"/>
    <col min="10246" max="10246" width="0" hidden="1" customWidth="1"/>
    <col min="10247" max="10247" width="12.140625" customWidth="1"/>
    <col min="10249" max="10249" width="3.42578125" customWidth="1"/>
    <col min="10251" max="10251" width="13.28515625" customWidth="1"/>
    <col min="10499" max="10499" width="13.28515625" customWidth="1"/>
    <col min="10500" max="10500" width="14.28515625" customWidth="1"/>
    <col min="10501" max="10501" width="12.28515625" customWidth="1"/>
    <col min="10502" max="10502" width="0" hidden="1" customWidth="1"/>
    <col min="10503" max="10503" width="12.140625" customWidth="1"/>
    <col min="10505" max="10505" width="3.42578125" customWidth="1"/>
    <col min="10507" max="10507" width="13.28515625" customWidth="1"/>
    <col min="10755" max="10755" width="13.28515625" customWidth="1"/>
    <col min="10756" max="10756" width="14.28515625" customWidth="1"/>
    <col min="10757" max="10757" width="12.28515625" customWidth="1"/>
    <col min="10758" max="10758" width="0" hidden="1" customWidth="1"/>
    <col min="10759" max="10759" width="12.140625" customWidth="1"/>
    <col min="10761" max="10761" width="3.42578125" customWidth="1"/>
    <col min="10763" max="10763" width="13.28515625" customWidth="1"/>
    <col min="11011" max="11011" width="13.28515625" customWidth="1"/>
    <col min="11012" max="11012" width="14.28515625" customWidth="1"/>
    <col min="11013" max="11013" width="12.28515625" customWidth="1"/>
    <col min="11014" max="11014" width="0" hidden="1" customWidth="1"/>
    <col min="11015" max="11015" width="12.140625" customWidth="1"/>
    <col min="11017" max="11017" width="3.42578125" customWidth="1"/>
    <col min="11019" max="11019" width="13.28515625" customWidth="1"/>
    <col min="11267" max="11267" width="13.28515625" customWidth="1"/>
    <col min="11268" max="11268" width="14.28515625" customWidth="1"/>
    <col min="11269" max="11269" width="12.28515625" customWidth="1"/>
    <col min="11270" max="11270" width="0" hidden="1" customWidth="1"/>
    <col min="11271" max="11271" width="12.140625" customWidth="1"/>
    <col min="11273" max="11273" width="3.42578125" customWidth="1"/>
    <col min="11275" max="11275" width="13.28515625" customWidth="1"/>
    <col min="11523" max="11523" width="13.28515625" customWidth="1"/>
    <col min="11524" max="11524" width="14.28515625" customWidth="1"/>
    <col min="11525" max="11525" width="12.28515625" customWidth="1"/>
    <col min="11526" max="11526" width="0" hidden="1" customWidth="1"/>
    <col min="11527" max="11527" width="12.140625" customWidth="1"/>
    <col min="11529" max="11529" width="3.42578125" customWidth="1"/>
    <col min="11531" max="11531" width="13.28515625" customWidth="1"/>
    <col min="11779" max="11779" width="13.28515625" customWidth="1"/>
    <col min="11780" max="11780" width="14.28515625" customWidth="1"/>
    <col min="11781" max="11781" width="12.28515625" customWidth="1"/>
    <col min="11782" max="11782" width="0" hidden="1" customWidth="1"/>
    <col min="11783" max="11783" width="12.140625" customWidth="1"/>
    <col min="11785" max="11785" width="3.42578125" customWidth="1"/>
    <col min="11787" max="11787" width="13.28515625" customWidth="1"/>
    <col min="12035" max="12035" width="13.28515625" customWidth="1"/>
    <col min="12036" max="12036" width="14.28515625" customWidth="1"/>
    <col min="12037" max="12037" width="12.28515625" customWidth="1"/>
    <col min="12038" max="12038" width="0" hidden="1" customWidth="1"/>
    <col min="12039" max="12039" width="12.140625" customWidth="1"/>
    <col min="12041" max="12041" width="3.42578125" customWidth="1"/>
    <col min="12043" max="12043" width="13.28515625" customWidth="1"/>
    <col min="12291" max="12291" width="13.28515625" customWidth="1"/>
    <col min="12292" max="12292" width="14.28515625" customWidth="1"/>
    <col min="12293" max="12293" width="12.28515625" customWidth="1"/>
    <col min="12294" max="12294" width="0" hidden="1" customWidth="1"/>
    <col min="12295" max="12295" width="12.140625" customWidth="1"/>
    <col min="12297" max="12297" width="3.42578125" customWidth="1"/>
    <col min="12299" max="12299" width="13.28515625" customWidth="1"/>
    <col min="12547" max="12547" width="13.28515625" customWidth="1"/>
    <col min="12548" max="12548" width="14.28515625" customWidth="1"/>
    <col min="12549" max="12549" width="12.28515625" customWidth="1"/>
    <col min="12550" max="12550" width="0" hidden="1" customWidth="1"/>
    <col min="12551" max="12551" width="12.140625" customWidth="1"/>
    <col min="12553" max="12553" width="3.42578125" customWidth="1"/>
    <col min="12555" max="12555" width="13.28515625" customWidth="1"/>
    <col min="12803" max="12803" width="13.28515625" customWidth="1"/>
    <col min="12804" max="12804" width="14.28515625" customWidth="1"/>
    <col min="12805" max="12805" width="12.28515625" customWidth="1"/>
    <col min="12806" max="12806" width="0" hidden="1" customWidth="1"/>
    <col min="12807" max="12807" width="12.140625" customWidth="1"/>
    <col min="12809" max="12809" width="3.42578125" customWidth="1"/>
    <col min="12811" max="12811" width="13.28515625" customWidth="1"/>
    <col min="13059" max="13059" width="13.28515625" customWidth="1"/>
    <col min="13060" max="13060" width="14.28515625" customWidth="1"/>
    <col min="13061" max="13061" width="12.28515625" customWidth="1"/>
    <col min="13062" max="13062" width="0" hidden="1" customWidth="1"/>
    <col min="13063" max="13063" width="12.140625" customWidth="1"/>
    <col min="13065" max="13065" width="3.42578125" customWidth="1"/>
    <col min="13067" max="13067" width="13.28515625" customWidth="1"/>
    <col min="13315" max="13315" width="13.28515625" customWidth="1"/>
    <col min="13316" max="13316" width="14.28515625" customWidth="1"/>
    <col min="13317" max="13317" width="12.28515625" customWidth="1"/>
    <col min="13318" max="13318" width="0" hidden="1" customWidth="1"/>
    <col min="13319" max="13319" width="12.140625" customWidth="1"/>
    <col min="13321" max="13321" width="3.42578125" customWidth="1"/>
    <col min="13323" max="13323" width="13.28515625" customWidth="1"/>
    <col min="13571" max="13571" width="13.28515625" customWidth="1"/>
    <col min="13572" max="13572" width="14.28515625" customWidth="1"/>
    <col min="13573" max="13573" width="12.28515625" customWidth="1"/>
    <col min="13574" max="13574" width="0" hidden="1" customWidth="1"/>
    <col min="13575" max="13575" width="12.140625" customWidth="1"/>
    <col min="13577" max="13577" width="3.42578125" customWidth="1"/>
    <col min="13579" max="13579" width="13.28515625" customWidth="1"/>
    <col min="13827" max="13827" width="13.28515625" customWidth="1"/>
    <col min="13828" max="13828" width="14.28515625" customWidth="1"/>
    <col min="13829" max="13829" width="12.28515625" customWidth="1"/>
    <col min="13830" max="13830" width="0" hidden="1" customWidth="1"/>
    <col min="13831" max="13831" width="12.140625" customWidth="1"/>
    <col min="13833" max="13833" width="3.42578125" customWidth="1"/>
    <col min="13835" max="13835" width="13.28515625" customWidth="1"/>
    <col min="14083" max="14083" width="13.28515625" customWidth="1"/>
    <col min="14084" max="14084" width="14.28515625" customWidth="1"/>
    <col min="14085" max="14085" width="12.28515625" customWidth="1"/>
    <col min="14086" max="14086" width="0" hidden="1" customWidth="1"/>
    <col min="14087" max="14087" width="12.140625" customWidth="1"/>
    <col min="14089" max="14089" width="3.42578125" customWidth="1"/>
    <col min="14091" max="14091" width="13.28515625" customWidth="1"/>
    <col min="14339" max="14339" width="13.28515625" customWidth="1"/>
    <col min="14340" max="14340" width="14.28515625" customWidth="1"/>
    <col min="14341" max="14341" width="12.28515625" customWidth="1"/>
    <col min="14342" max="14342" width="0" hidden="1" customWidth="1"/>
    <col min="14343" max="14343" width="12.140625" customWidth="1"/>
    <col min="14345" max="14345" width="3.42578125" customWidth="1"/>
    <col min="14347" max="14347" width="13.28515625" customWidth="1"/>
    <col min="14595" max="14595" width="13.28515625" customWidth="1"/>
    <col min="14596" max="14596" width="14.28515625" customWidth="1"/>
    <col min="14597" max="14597" width="12.28515625" customWidth="1"/>
    <col min="14598" max="14598" width="0" hidden="1" customWidth="1"/>
    <col min="14599" max="14599" width="12.140625" customWidth="1"/>
    <col min="14601" max="14601" width="3.42578125" customWidth="1"/>
    <col min="14603" max="14603" width="13.28515625" customWidth="1"/>
    <col min="14851" max="14851" width="13.28515625" customWidth="1"/>
    <col min="14852" max="14852" width="14.28515625" customWidth="1"/>
    <col min="14853" max="14853" width="12.28515625" customWidth="1"/>
    <col min="14854" max="14854" width="0" hidden="1" customWidth="1"/>
    <col min="14855" max="14855" width="12.140625" customWidth="1"/>
    <col min="14857" max="14857" width="3.42578125" customWidth="1"/>
    <col min="14859" max="14859" width="13.28515625" customWidth="1"/>
    <col min="15107" max="15107" width="13.28515625" customWidth="1"/>
    <col min="15108" max="15108" width="14.28515625" customWidth="1"/>
    <col min="15109" max="15109" width="12.28515625" customWidth="1"/>
    <col min="15110" max="15110" width="0" hidden="1" customWidth="1"/>
    <col min="15111" max="15111" width="12.140625" customWidth="1"/>
    <col min="15113" max="15113" width="3.42578125" customWidth="1"/>
    <col min="15115" max="15115" width="13.28515625" customWidth="1"/>
    <col min="15363" max="15363" width="13.28515625" customWidth="1"/>
    <col min="15364" max="15364" width="14.28515625" customWidth="1"/>
    <col min="15365" max="15365" width="12.28515625" customWidth="1"/>
    <col min="15366" max="15366" width="0" hidden="1" customWidth="1"/>
    <col min="15367" max="15367" width="12.140625" customWidth="1"/>
    <col min="15369" max="15369" width="3.42578125" customWidth="1"/>
    <col min="15371" max="15371" width="13.28515625" customWidth="1"/>
    <col min="15619" max="15619" width="13.28515625" customWidth="1"/>
    <col min="15620" max="15620" width="14.28515625" customWidth="1"/>
    <col min="15621" max="15621" width="12.28515625" customWidth="1"/>
    <col min="15622" max="15622" width="0" hidden="1" customWidth="1"/>
    <col min="15623" max="15623" width="12.140625" customWidth="1"/>
    <col min="15625" max="15625" width="3.42578125" customWidth="1"/>
    <col min="15627" max="15627" width="13.28515625" customWidth="1"/>
    <col min="15875" max="15875" width="13.28515625" customWidth="1"/>
    <col min="15876" max="15876" width="14.28515625" customWidth="1"/>
    <col min="15877" max="15877" width="12.28515625" customWidth="1"/>
    <col min="15878" max="15878" width="0" hidden="1" customWidth="1"/>
    <col min="15879" max="15879" width="12.140625" customWidth="1"/>
    <col min="15881" max="15881" width="3.42578125" customWidth="1"/>
    <col min="15883" max="15883" width="13.28515625" customWidth="1"/>
    <col min="16131" max="16131" width="13.28515625" customWidth="1"/>
    <col min="16132" max="16132" width="14.28515625" customWidth="1"/>
    <col min="16133" max="16133" width="12.28515625" customWidth="1"/>
    <col min="16134" max="16134" width="0" hidden="1" customWidth="1"/>
    <col min="16135" max="16135" width="12.140625" customWidth="1"/>
    <col min="16137" max="16137" width="3.42578125" customWidth="1"/>
    <col min="16139" max="16139" width="13.28515625" customWidth="1"/>
  </cols>
  <sheetData>
    <row r="1" spans="1:9" ht="15.75" x14ac:dyDescent="0.25">
      <c r="A1" s="484" t="s">
        <v>978</v>
      </c>
      <c r="B1" s="480"/>
      <c r="C1" s="480"/>
      <c r="D1" s="480"/>
      <c r="E1" s="480"/>
    </row>
    <row r="2" spans="1:9" ht="23.25" customHeight="1" x14ac:dyDescent="0.25">
      <c r="A2" s="485" t="s">
        <v>977</v>
      </c>
      <c r="B2" s="481" t="s">
        <v>979</v>
      </c>
      <c r="C2" s="481"/>
      <c r="D2" s="480"/>
      <c r="E2" s="480"/>
    </row>
    <row r="3" spans="1:9" ht="142.5" customHeight="1" x14ac:dyDescent="0.2">
      <c r="A3" s="790" t="s">
        <v>980</v>
      </c>
      <c r="B3" s="759"/>
      <c r="C3" s="759"/>
      <c r="D3" s="759"/>
      <c r="E3" s="759"/>
      <c r="F3" s="759"/>
      <c r="G3" s="759"/>
    </row>
    <row r="4" spans="1:9" ht="15.75" x14ac:dyDescent="0.2">
      <c r="A4" s="838" t="s">
        <v>1165</v>
      </c>
      <c r="B4" s="785"/>
      <c r="C4" s="785"/>
      <c r="D4" s="785"/>
      <c r="E4" s="785"/>
      <c r="F4" s="785"/>
      <c r="G4" s="785"/>
      <c r="H4" s="30"/>
      <c r="I4" s="30"/>
    </row>
    <row r="5" spans="1:9" ht="15.75" x14ac:dyDescent="0.2">
      <c r="B5" s="30"/>
      <c r="C5" s="838" t="s">
        <v>394</v>
      </c>
      <c r="D5" s="785"/>
      <c r="E5" s="785"/>
      <c r="F5" s="785"/>
      <c r="G5" s="785"/>
      <c r="H5" s="30"/>
      <c r="I5" s="30"/>
    </row>
    <row r="6" spans="1:9" ht="15.75" x14ac:dyDescent="0.25">
      <c r="B6" s="30"/>
      <c r="C6" s="839" t="s">
        <v>1231</v>
      </c>
      <c r="D6" s="840"/>
      <c r="E6" s="840"/>
      <c r="F6" s="840"/>
      <c r="G6" s="840"/>
      <c r="H6" s="30"/>
      <c r="I6" s="30"/>
    </row>
    <row r="7" spans="1:9" ht="22.15" customHeight="1" thickBot="1" x14ac:dyDescent="0.25">
      <c r="B7" s="30"/>
      <c r="C7" s="30"/>
      <c r="D7" s="30"/>
      <c r="E7" s="30"/>
      <c r="F7" s="30"/>
      <c r="G7" s="30"/>
      <c r="H7" s="30"/>
      <c r="I7" s="30"/>
    </row>
    <row r="8" spans="1:9" s="97" customFormat="1" ht="22.15" customHeight="1" x14ac:dyDescent="0.2">
      <c r="B8" s="102"/>
      <c r="C8" s="318" t="s">
        <v>40</v>
      </c>
      <c r="D8" s="841" t="s">
        <v>1232</v>
      </c>
      <c r="E8" s="837" t="s">
        <v>1233</v>
      </c>
      <c r="F8" s="319"/>
      <c r="G8" s="320"/>
    </row>
    <row r="9" spans="1:9" ht="36" customHeight="1" thickBot="1" x14ac:dyDescent="0.25">
      <c r="B9" s="103"/>
      <c r="C9" s="321" t="s">
        <v>392</v>
      </c>
      <c r="D9" s="842"/>
      <c r="E9" s="752"/>
      <c r="F9" s="322" t="s">
        <v>14</v>
      </c>
      <c r="G9" s="323" t="s">
        <v>41</v>
      </c>
      <c r="H9" s="30"/>
      <c r="I9" s="30"/>
    </row>
    <row r="10" spans="1:9" x14ac:dyDescent="0.2">
      <c r="B10" s="90"/>
      <c r="C10" s="566">
        <f>D10+E10</f>
        <v>241.173</v>
      </c>
      <c r="D10" s="99">
        <v>167.45099999999999</v>
      </c>
      <c r="E10" s="100">
        <v>73.721999999999994</v>
      </c>
      <c r="F10" s="101">
        <f t="shared" ref="F10:F33" si="0">SUM(D10:E10)</f>
        <v>241.173</v>
      </c>
      <c r="G10" s="329">
        <v>2911.05</v>
      </c>
      <c r="H10" s="30"/>
      <c r="I10" s="30"/>
    </row>
    <row r="11" spans="1:9" ht="13.5" thickBot="1" x14ac:dyDescent="0.25">
      <c r="B11" s="93" t="s">
        <v>42</v>
      </c>
      <c r="C11" s="98">
        <f>C10*G10</f>
        <v>702066.66165000002</v>
      </c>
      <c r="D11" s="330">
        <f>D10*G10</f>
        <v>487458.23355</v>
      </c>
      <c r="E11" s="330">
        <f>E10*G10</f>
        <v>214608.42809999999</v>
      </c>
      <c r="F11" s="331">
        <f t="shared" si="0"/>
        <v>702066.66165000002</v>
      </c>
      <c r="G11" s="332"/>
      <c r="H11" s="30"/>
      <c r="I11" s="30"/>
    </row>
    <row r="12" spans="1:9" x14ac:dyDescent="0.2">
      <c r="B12" s="90"/>
      <c r="C12" s="567">
        <f>D12+E12</f>
        <v>224.99699999999999</v>
      </c>
      <c r="D12" s="91">
        <v>159.53299999999999</v>
      </c>
      <c r="E12" s="91">
        <v>65.463999999999999</v>
      </c>
      <c r="F12" s="92">
        <f t="shared" si="0"/>
        <v>224.99699999999999</v>
      </c>
      <c r="G12" s="333">
        <v>3057.13</v>
      </c>
      <c r="H12" s="30"/>
      <c r="I12" s="30"/>
    </row>
    <row r="13" spans="1:9" ht="13.5" thickBot="1" x14ac:dyDescent="0.25">
      <c r="B13" s="93" t="s">
        <v>43</v>
      </c>
      <c r="C13" s="334">
        <f>C12*G12</f>
        <v>687845.07860999997</v>
      </c>
      <c r="D13" s="330">
        <f>D12*G12</f>
        <v>487713.12028999999</v>
      </c>
      <c r="E13" s="330">
        <f>E12*G12</f>
        <v>200131.95832000001</v>
      </c>
      <c r="F13" s="331">
        <f t="shared" si="0"/>
        <v>687845.07860999997</v>
      </c>
      <c r="G13" s="335"/>
      <c r="H13" s="30"/>
      <c r="I13" s="30"/>
    </row>
    <row r="14" spans="1:9" x14ac:dyDescent="0.2">
      <c r="B14" s="90"/>
      <c r="C14" s="567">
        <f>D14+E14</f>
        <v>230.95600000000002</v>
      </c>
      <c r="D14" s="91">
        <v>165.352</v>
      </c>
      <c r="E14" s="91">
        <v>65.603999999999999</v>
      </c>
      <c r="F14" s="92">
        <f t="shared" si="0"/>
        <v>230.95600000000002</v>
      </c>
      <c r="G14" s="333">
        <v>2940.71</v>
      </c>
      <c r="H14" s="30"/>
      <c r="I14" s="30"/>
    </row>
    <row r="15" spans="1:9" ht="13.5" thickBot="1" x14ac:dyDescent="0.25">
      <c r="B15" s="93" t="s">
        <v>15</v>
      </c>
      <c r="C15" s="98">
        <f>C14*G14</f>
        <v>679174.6187600001</v>
      </c>
      <c r="D15" s="330">
        <f>D14*G14</f>
        <v>486252.27992</v>
      </c>
      <c r="E15" s="330">
        <f>E14*G14</f>
        <v>192922.33884000001</v>
      </c>
      <c r="F15" s="331">
        <f t="shared" si="0"/>
        <v>679174.61875999998</v>
      </c>
      <c r="G15" s="335"/>
      <c r="H15" s="30"/>
      <c r="I15" s="30"/>
    </row>
    <row r="16" spans="1:9" x14ac:dyDescent="0.2">
      <c r="B16" s="90"/>
      <c r="C16" s="567">
        <f>D16+E16</f>
        <v>219.803</v>
      </c>
      <c r="D16" s="91">
        <v>158.86500000000001</v>
      </c>
      <c r="E16" s="91">
        <v>60.938000000000002</v>
      </c>
      <c r="F16" s="92">
        <f t="shared" si="0"/>
        <v>219.803</v>
      </c>
      <c r="G16" s="333">
        <v>3012.76</v>
      </c>
      <c r="H16" s="30"/>
      <c r="I16" s="30"/>
    </row>
    <row r="17" spans="2:9" ht="13.5" thickBot="1" x14ac:dyDescent="0.25">
      <c r="B17" s="93" t="s">
        <v>44</v>
      </c>
      <c r="C17" s="334">
        <f>C16*G16</f>
        <v>662213.68628000002</v>
      </c>
      <c r="D17" s="330">
        <f>D16*G16</f>
        <v>478622.11740000005</v>
      </c>
      <c r="E17" s="330">
        <f>E16*G16</f>
        <v>183591.56888000001</v>
      </c>
      <c r="F17" s="331">
        <f t="shared" si="0"/>
        <v>662213.68628000002</v>
      </c>
      <c r="G17" s="335"/>
      <c r="H17" s="30"/>
      <c r="I17" s="30"/>
    </row>
    <row r="18" spans="2:9" x14ac:dyDescent="0.2">
      <c r="B18" s="90"/>
      <c r="C18" s="567">
        <f>D18+E18</f>
        <v>216.577</v>
      </c>
      <c r="D18" s="91">
        <v>156.68</v>
      </c>
      <c r="E18" s="91">
        <v>59.896999999999998</v>
      </c>
      <c r="F18" s="92">
        <f t="shared" si="0"/>
        <v>216.577</v>
      </c>
      <c r="G18" s="333">
        <v>3031.2</v>
      </c>
      <c r="H18" s="30"/>
      <c r="I18" s="30"/>
    </row>
    <row r="19" spans="2:9" ht="13.5" thickBot="1" x14ac:dyDescent="0.25">
      <c r="B19" s="93" t="s">
        <v>16</v>
      </c>
      <c r="C19" s="98">
        <f>C18*G18</f>
        <v>656488.20239999995</v>
      </c>
      <c r="D19" s="330">
        <f>D18*G18</f>
        <v>474928.41599999997</v>
      </c>
      <c r="E19" s="330">
        <f>E18*G18</f>
        <v>181559.78639999998</v>
      </c>
      <c r="F19" s="331">
        <f t="shared" si="0"/>
        <v>656488.20239999995</v>
      </c>
      <c r="G19" s="335"/>
      <c r="H19" s="30"/>
      <c r="I19" s="30"/>
    </row>
    <row r="20" spans="2:9" x14ac:dyDescent="0.2">
      <c r="B20" s="90"/>
      <c r="C20" s="567">
        <f>D20+E20</f>
        <v>210.73699999999999</v>
      </c>
      <c r="D20" s="91">
        <v>155.899</v>
      </c>
      <c r="E20" s="91">
        <v>54.838000000000001</v>
      </c>
      <c r="F20" s="92">
        <f t="shared" si="0"/>
        <v>210.73699999999999</v>
      </c>
      <c r="G20" s="333">
        <v>3170.52</v>
      </c>
      <c r="H20" s="30"/>
      <c r="I20" s="30"/>
    </row>
    <row r="21" spans="2:9" ht="13.5" thickBot="1" x14ac:dyDescent="0.25">
      <c r="B21" s="93" t="s">
        <v>17</v>
      </c>
      <c r="C21" s="334">
        <f>C20*G20</f>
        <v>668145.87323999999</v>
      </c>
      <c r="D21" s="330">
        <f>D20*G20</f>
        <v>494280.89747999999</v>
      </c>
      <c r="E21" s="330">
        <f>E20*G20</f>
        <v>173864.97576</v>
      </c>
      <c r="F21" s="331">
        <f t="shared" si="0"/>
        <v>668145.87323999999</v>
      </c>
      <c r="G21" s="335"/>
      <c r="H21" s="30"/>
      <c r="I21" s="30"/>
    </row>
    <row r="22" spans="2:9" x14ac:dyDescent="0.2">
      <c r="B22" s="90"/>
      <c r="C22" s="567">
        <f>D22+E22</f>
        <v>215.98699999999999</v>
      </c>
      <c r="D22" s="91">
        <v>162.304</v>
      </c>
      <c r="E22" s="91">
        <v>53.683</v>
      </c>
      <c r="F22" s="92">
        <f t="shared" si="0"/>
        <v>215.98699999999999</v>
      </c>
      <c r="G22" s="333">
        <v>3277.26</v>
      </c>
      <c r="H22" s="30"/>
      <c r="I22" s="30"/>
    </row>
    <row r="23" spans="2:9" ht="13.5" thickBot="1" x14ac:dyDescent="0.25">
      <c r="B23" s="93" t="s">
        <v>18</v>
      </c>
      <c r="C23" s="98">
        <f>C22*G22</f>
        <v>707845.55562</v>
      </c>
      <c r="D23" s="330">
        <f>D22*G22</f>
        <v>531912.40704000008</v>
      </c>
      <c r="E23" s="330">
        <f>E22*G22</f>
        <v>175933.14858000001</v>
      </c>
      <c r="F23" s="331">
        <f t="shared" si="0"/>
        <v>707845.55562000012</v>
      </c>
      <c r="G23" s="335"/>
      <c r="H23" s="30"/>
      <c r="I23" s="30"/>
    </row>
    <row r="24" spans="2:9" x14ac:dyDescent="0.2">
      <c r="B24" s="90"/>
      <c r="C24" s="567">
        <f>D24+E24</f>
        <v>206.91300000000001</v>
      </c>
      <c r="D24" s="324">
        <v>151.613</v>
      </c>
      <c r="E24" s="91">
        <v>55.3</v>
      </c>
      <c r="F24" s="92">
        <f t="shared" si="0"/>
        <v>206.91300000000001</v>
      </c>
      <c r="G24" s="333">
        <v>3137.96</v>
      </c>
      <c r="H24" s="30"/>
      <c r="I24" s="30"/>
    </row>
    <row r="25" spans="2:9" ht="13.5" thickBot="1" x14ac:dyDescent="0.25">
      <c r="B25" s="93" t="s">
        <v>45</v>
      </c>
      <c r="C25" s="334">
        <f>C24*G24</f>
        <v>649284.71747999999</v>
      </c>
      <c r="D25" s="330">
        <f>D24*G24</f>
        <v>475755.52948000003</v>
      </c>
      <c r="E25" s="330">
        <f>E24*G24</f>
        <v>173529.18799999999</v>
      </c>
      <c r="F25" s="331">
        <f t="shared" si="0"/>
        <v>649284.71747999999</v>
      </c>
      <c r="G25" s="335"/>
      <c r="H25" s="30"/>
      <c r="I25" s="30"/>
    </row>
    <row r="26" spans="2:9" x14ac:dyDescent="0.2">
      <c r="B26" s="90"/>
      <c r="C26" s="567">
        <f>D26+E26</f>
        <v>203.358</v>
      </c>
      <c r="D26" s="324">
        <v>151.54400000000001</v>
      </c>
      <c r="E26" s="91">
        <v>51.814</v>
      </c>
      <c r="F26" s="92">
        <f t="shared" si="0"/>
        <v>203.358</v>
      </c>
      <c r="G26" s="333">
        <v>3368.08</v>
      </c>
      <c r="H26" s="30"/>
      <c r="I26" s="30"/>
    </row>
    <row r="27" spans="2:9" ht="13.5" thickBot="1" x14ac:dyDescent="0.25">
      <c r="B27" s="93" t="s">
        <v>50</v>
      </c>
      <c r="C27" s="98">
        <f>C26*G26</f>
        <v>684926.01263999997</v>
      </c>
      <c r="D27" s="330">
        <f>D26*G26</f>
        <v>510412.31552</v>
      </c>
      <c r="E27" s="330">
        <f>E26*G26</f>
        <v>174513.69712</v>
      </c>
      <c r="F27" s="331">
        <f t="shared" si="0"/>
        <v>684926.01263999997</v>
      </c>
      <c r="G27" s="335"/>
      <c r="H27" s="30"/>
      <c r="I27" s="30"/>
    </row>
    <row r="28" spans="2:9" x14ac:dyDescent="0.2">
      <c r="B28" s="90"/>
      <c r="C28" s="567">
        <f>D28+E28</f>
        <v>222.63499999999999</v>
      </c>
      <c r="D28" s="91">
        <v>160.364</v>
      </c>
      <c r="E28" s="91">
        <v>62.271000000000001</v>
      </c>
      <c r="F28" s="92">
        <f t="shared" si="0"/>
        <v>222.63499999999999</v>
      </c>
      <c r="G28" s="333">
        <v>2951.04</v>
      </c>
      <c r="H28" s="30"/>
      <c r="I28" s="30"/>
    </row>
    <row r="29" spans="2:9" ht="13.5" thickBot="1" x14ac:dyDescent="0.25">
      <c r="B29" s="94" t="s">
        <v>46</v>
      </c>
      <c r="C29" s="334">
        <f>C28*G28</f>
        <v>657004.79039999994</v>
      </c>
      <c r="D29" s="330">
        <f>D28*G28</f>
        <v>473240.57855999999</v>
      </c>
      <c r="E29" s="330">
        <f>E28*G28</f>
        <v>183764.21184</v>
      </c>
      <c r="F29" s="331">
        <f t="shared" si="0"/>
        <v>657004.79040000006</v>
      </c>
      <c r="G29" s="335"/>
      <c r="H29" s="30"/>
      <c r="I29" s="30"/>
    </row>
    <row r="30" spans="2:9" x14ac:dyDescent="0.2">
      <c r="B30" s="90"/>
      <c r="C30" s="567">
        <f>D30+E30</f>
        <v>230.19499999999999</v>
      </c>
      <c r="D30" s="91">
        <v>160.37899999999999</v>
      </c>
      <c r="E30" s="91">
        <v>69.816000000000003</v>
      </c>
      <c r="F30" s="92">
        <f t="shared" si="0"/>
        <v>230.19499999999999</v>
      </c>
      <c r="G30" s="333">
        <v>3208.27</v>
      </c>
      <c r="H30" s="30"/>
      <c r="I30" s="30"/>
    </row>
    <row r="31" spans="2:9" ht="13.5" thickBot="1" x14ac:dyDescent="0.25">
      <c r="B31" s="93" t="s">
        <v>47</v>
      </c>
      <c r="C31" s="334">
        <f>C30*G30</f>
        <v>738527.71265</v>
      </c>
      <c r="D31" s="330">
        <f>D30*G30</f>
        <v>514539.13432999997</v>
      </c>
      <c r="E31" s="330">
        <f>E30*G30</f>
        <v>223988.57832</v>
      </c>
      <c r="F31" s="331">
        <f t="shared" si="0"/>
        <v>738527.71265</v>
      </c>
      <c r="G31" s="335"/>
      <c r="H31" s="30"/>
      <c r="I31" s="30"/>
    </row>
    <row r="32" spans="2:9" x14ac:dyDescent="0.2">
      <c r="B32" s="90"/>
      <c r="C32" s="567">
        <f>D32+E32</f>
        <v>248.23599999999999</v>
      </c>
      <c r="D32" s="91">
        <v>168.56899999999999</v>
      </c>
      <c r="E32" s="91">
        <v>79.667000000000002</v>
      </c>
      <c r="F32" s="92">
        <f t="shared" si="0"/>
        <v>248.23599999999999</v>
      </c>
      <c r="G32" s="333">
        <v>3052.5</v>
      </c>
      <c r="H32" s="30"/>
      <c r="I32" s="30"/>
    </row>
    <row r="33" spans="1:9" ht="13.5" thickBot="1" x14ac:dyDescent="0.25">
      <c r="B33" s="93" t="s">
        <v>48</v>
      </c>
      <c r="C33" s="334">
        <f>C32*G32</f>
        <v>757740.39</v>
      </c>
      <c r="D33" s="330">
        <f>D32*G32</f>
        <v>514556.87249999994</v>
      </c>
      <c r="E33" s="330">
        <f>E32*G32</f>
        <v>243183.51750000002</v>
      </c>
      <c r="F33" s="331">
        <f t="shared" si="0"/>
        <v>757740.3899999999</v>
      </c>
      <c r="G33" s="335"/>
      <c r="H33" s="30"/>
      <c r="I33" s="30"/>
    </row>
    <row r="34" spans="1:9" ht="15" thickBot="1" x14ac:dyDescent="0.25">
      <c r="B34" s="336" t="s">
        <v>395</v>
      </c>
      <c r="C34" s="337">
        <f t="shared" ref="C34:F35" si="1">C10+C12+C14+C16+C18+C20+C22+C24+C26+C28+C30+C32</f>
        <v>2671.567</v>
      </c>
      <c r="D34" s="337">
        <f t="shared" si="1"/>
        <v>1918.5530000000001</v>
      </c>
      <c r="E34" s="337">
        <f t="shared" si="1"/>
        <v>753.01400000000001</v>
      </c>
      <c r="F34" s="338">
        <f t="shared" si="1"/>
        <v>2671.567</v>
      </c>
      <c r="G34" s="339"/>
      <c r="H34" s="30"/>
      <c r="I34" s="30"/>
    </row>
    <row r="35" spans="1:9" ht="15" x14ac:dyDescent="0.2">
      <c r="B35" s="673" t="s">
        <v>49</v>
      </c>
      <c r="C35" s="679">
        <f t="shared" si="1"/>
        <v>8251263.2997300001</v>
      </c>
      <c r="D35" s="679">
        <f t="shared" si="1"/>
        <v>5929671.9020699998</v>
      </c>
      <c r="E35" s="680">
        <f t="shared" si="1"/>
        <v>2321591.3976600002</v>
      </c>
      <c r="F35" s="672">
        <f>D35+E35</f>
        <v>8251263.2997300001</v>
      </c>
      <c r="G35" s="674"/>
      <c r="H35" s="30"/>
      <c r="I35" s="30"/>
    </row>
    <row r="36" spans="1:9" ht="15" x14ac:dyDescent="0.2">
      <c r="B36" s="675" t="s">
        <v>1234</v>
      </c>
      <c r="C36" s="681">
        <f>C37-C35</f>
        <v>1650252.6599459993</v>
      </c>
      <c r="D36" s="681">
        <f>D37-D35</f>
        <v>1185934.3804139998</v>
      </c>
      <c r="E36" s="681">
        <f>E37-E35</f>
        <v>464318.27953199996</v>
      </c>
      <c r="F36" s="677"/>
      <c r="G36" s="678"/>
      <c r="H36" s="30"/>
      <c r="I36" s="30"/>
    </row>
    <row r="37" spans="1:9" ht="15" x14ac:dyDescent="0.2">
      <c r="B37" s="675" t="s">
        <v>416</v>
      </c>
      <c r="C37" s="676">
        <f>C35*1.2</f>
        <v>9901515.9596759994</v>
      </c>
      <c r="D37" s="676">
        <f>D35*1.2</f>
        <v>7115606.2824839996</v>
      </c>
      <c r="E37" s="676">
        <f>E35*1.2</f>
        <v>2785909.6771920002</v>
      </c>
      <c r="F37" s="677"/>
      <c r="G37" s="678"/>
      <c r="H37" s="30"/>
      <c r="I37" s="30"/>
    </row>
    <row r="38" spans="1:9" x14ac:dyDescent="0.2">
      <c r="B38" s="30"/>
      <c r="C38" s="325"/>
      <c r="D38" s="325"/>
      <c r="E38" s="325"/>
      <c r="F38" s="326"/>
      <c r="G38" s="327"/>
      <c r="H38" s="30"/>
      <c r="I38" s="30"/>
    </row>
    <row r="39" spans="1:9" ht="21" customHeight="1" x14ac:dyDescent="0.2">
      <c r="A39" s="104"/>
      <c r="B39" s="483"/>
      <c r="C39" s="535" t="s">
        <v>1235</v>
      </c>
      <c r="D39" s="370"/>
      <c r="E39" s="370"/>
      <c r="F39" s="328"/>
      <c r="G39" s="328"/>
      <c r="H39" s="328"/>
      <c r="I39" s="328"/>
    </row>
    <row r="41" spans="1:9" ht="45.75" customHeight="1" x14ac:dyDescent="0.2">
      <c r="B41" s="483"/>
      <c r="C41" s="725" t="s">
        <v>445</v>
      </c>
      <c r="D41" s="725"/>
      <c r="E41" s="725"/>
      <c r="F41" s="725"/>
      <c r="G41" s="725"/>
    </row>
    <row r="42" spans="1:9" ht="66.75" customHeight="1" x14ac:dyDescent="0.2">
      <c r="C42" s="836" t="s">
        <v>1268</v>
      </c>
      <c r="D42" s="836"/>
      <c r="E42" s="836"/>
      <c r="F42" s="836"/>
      <c r="G42" s="836"/>
    </row>
    <row r="43" spans="1:9" ht="66.75" customHeight="1" x14ac:dyDescent="0.2">
      <c r="C43" s="836" t="s">
        <v>1269</v>
      </c>
      <c r="D43" s="836"/>
      <c r="E43" s="836"/>
      <c r="F43" s="836"/>
      <c r="G43" s="836"/>
    </row>
    <row r="44" spans="1:9" ht="66.75" customHeight="1" x14ac:dyDescent="0.2">
      <c r="C44" s="836" t="s">
        <v>1267</v>
      </c>
      <c r="D44" s="836"/>
      <c r="E44" s="836"/>
      <c r="F44" s="836"/>
      <c r="G44" s="836"/>
    </row>
    <row r="45" spans="1:9" ht="10.5" customHeight="1" x14ac:dyDescent="0.2">
      <c r="C45" s="466"/>
      <c r="D45" s="466"/>
      <c r="E45" s="466"/>
      <c r="F45" s="466"/>
      <c r="G45" s="466"/>
    </row>
    <row r="46" spans="1:9" ht="33" customHeight="1" x14ac:dyDescent="0.2">
      <c r="B46" s="483"/>
      <c r="C46" s="725" t="s">
        <v>447</v>
      </c>
      <c r="D46" s="725"/>
      <c r="E46" s="725"/>
      <c r="F46" s="725"/>
      <c r="G46" s="725"/>
    </row>
    <row r="47" spans="1:9" ht="12" customHeight="1" x14ac:dyDescent="0.2">
      <c r="B47" s="483"/>
      <c r="C47" s="466"/>
      <c r="D47" s="466"/>
      <c r="E47" s="466"/>
      <c r="F47" s="466"/>
      <c r="G47" s="466"/>
    </row>
    <row r="48" spans="1:9" ht="48" customHeight="1" x14ac:dyDescent="0.2">
      <c r="C48" s="834" t="s">
        <v>1265</v>
      </c>
      <c r="D48" s="826"/>
      <c r="E48" s="826"/>
      <c r="F48" s="826"/>
      <c r="G48" s="826"/>
    </row>
    <row r="49" spans="2:11" ht="28.5" customHeight="1" x14ac:dyDescent="0.2">
      <c r="B49" s="483"/>
      <c r="C49" s="833" t="s">
        <v>448</v>
      </c>
      <c r="D49" s="826"/>
      <c r="E49" s="826"/>
      <c r="F49" s="826"/>
      <c r="G49" s="826"/>
    </row>
    <row r="50" spans="2:11" ht="11.25" customHeight="1" x14ac:dyDescent="0.2">
      <c r="C50" s="479"/>
    </row>
    <row r="51" spans="2:11" ht="48.75" customHeight="1" x14ac:dyDescent="0.25">
      <c r="C51" s="834" t="s">
        <v>1266</v>
      </c>
      <c r="D51" s="835"/>
      <c r="E51" s="835"/>
      <c r="F51" s="835"/>
      <c r="G51" s="835"/>
    </row>
    <row r="52" spans="2:11" ht="37.5" customHeight="1" x14ac:dyDescent="0.2">
      <c r="B52" s="483"/>
      <c r="C52" s="794" t="s">
        <v>449</v>
      </c>
      <c r="D52" s="759"/>
      <c r="E52" s="759"/>
      <c r="F52" s="759"/>
      <c r="G52" s="759"/>
    </row>
    <row r="53" spans="2:11" ht="7.5" customHeight="1" x14ac:dyDescent="0.2">
      <c r="B53" s="483"/>
      <c r="C53" s="487"/>
      <c r="D53" s="488"/>
      <c r="E53" s="488"/>
      <c r="F53" s="488"/>
      <c r="G53" s="488"/>
    </row>
    <row r="54" spans="2:11" ht="39" customHeight="1" x14ac:dyDescent="0.25">
      <c r="B54" s="483"/>
      <c r="C54" s="834" t="s">
        <v>981</v>
      </c>
      <c r="D54" s="835"/>
      <c r="E54" s="835"/>
      <c r="F54" s="835"/>
      <c r="G54" s="835"/>
    </row>
    <row r="55" spans="2:11" x14ac:dyDescent="0.2">
      <c r="B55" s="786"/>
      <c r="C55" s="727"/>
      <c r="D55" s="727"/>
      <c r="E55" s="727"/>
      <c r="F55" s="727"/>
      <c r="G55" s="727"/>
      <c r="H55" s="727"/>
      <c r="I55" s="727"/>
    </row>
    <row r="56" spans="2:11" x14ac:dyDescent="0.2">
      <c r="B56" s="727"/>
      <c r="C56" s="727"/>
      <c r="D56" s="727"/>
      <c r="E56" s="727"/>
      <c r="F56" s="727"/>
      <c r="G56" s="727"/>
      <c r="H56" s="727"/>
      <c r="I56" s="727"/>
      <c r="K56" s="104"/>
    </row>
    <row r="57" spans="2:11" x14ac:dyDescent="0.2">
      <c r="B57" s="727"/>
      <c r="C57" s="727"/>
      <c r="D57" s="727"/>
      <c r="E57" s="727"/>
      <c r="F57" s="727"/>
      <c r="G57" s="727"/>
      <c r="H57" s="727"/>
      <c r="I57" s="727"/>
    </row>
  </sheetData>
  <mergeCells count="17">
    <mergeCell ref="C42:G42"/>
    <mergeCell ref="C44:G44"/>
    <mergeCell ref="E8:E9"/>
    <mergeCell ref="A3:G3"/>
    <mergeCell ref="C48:G48"/>
    <mergeCell ref="C41:G41"/>
    <mergeCell ref="A4:G4"/>
    <mergeCell ref="C5:G5"/>
    <mergeCell ref="C6:G6"/>
    <mergeCell ref="D8:D9"/>
    <mergeCell ref="C43:G43"/>
    <mergeCell ref="B55:I57"/>
    <mergeCell ref="C46:G46"/>
    <mergeCell ref="C49:G49"/>
    <mergeCell ref="C51:G51"/>
    <mergeCell ref="C52:G52"/>
    <mergeCell ref="C54:G54"/>
  </mergeCells>
  <phoneticPr fontId="6" type="noConversion"/>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B1" sqref="B1"/>
    </sheetView>
  </sheetViews>
  <sheetFormatPr defaultRowHeight="12.75" x14ac:dyDescent="0.2"/>
  <cols>
    <col min="1" max="1" width="12.5703125" customWidth="1"/>
    <col min="2" max="2" width="74.28515625" customWidth="1"/>
  </cols>
  <sheetData>
    <row r="1" spans="1:2" ht="75" customHeight="1" x14ac:dyDescent="0.2">
      <c r="A1" s="527" t="s">
        <v>982</v>
      </c>
      <c r="B1" s="4" t="s">
        <v>450</v>
      </c>
    </row>
    <row r="2" spans="1:2" ht="54" customHeight="1" x14ac:dyDescent="0.25">
      <c r="A2" s="834" t="s">
        <v>1143</v>
      </c>
      <c r="B2" s="835"/>
    </row>
    <row r="3" spans="1:2" x14ac:dyDescent="0.2">
      <c r="A3" s="489"/>
      <c r="B3" s="466"/>
    </row>
    <row r="4" spans="1:2" ht="39" customHeight="1" x14ac:dyDescent="0.25">
      <c r="A4" s="834" t="s">
        <v>1144</v>
      </c>
      <c r="B4" s="835"/>
    </row>
  </sheetData>
  <mergeCells count="2">
    <mergeCell ref="A2:B2"/>
    <mergeCell ref="A4:B4"/>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1"/>
  <sheetViews>
    <sheetView workbookViewId="0">
      <selection sqref="A1:C1"/>
    </sheetView>
  </sheetViews>
  <sheetFormatPr defaultRowHeight="12.75" x14ac:dyDescent="0.2"/>
  <cols>
    <col min="1" max="1" width="3.7109375" customWidth="1"/>
    <col min="2" max="2" width="7.42578125" customWidth="1"/>
    <col min="3" max="3" width="19.5703125" customWidth="1"/>
    <col min="4" max="4" width="28.85546875" customWidth="1"/>
    <col min="5" max="5" width="11" customWidth="1"/>
    <col min="6" max="6" width="10.7109375" customWidth="1"/>
    <col min="8" max="8" width="10.140625" customWidth="1"/>
    <col min="9" max="9" width="19.42578125" customWidth="1"/>
    <col min="10" max="10" width="20.85546875" customWidth="1"/>
  </cols>
  <sheetData>
    <row r="1" spans="1:10" ht="28.5" customHeight="1" x14ac:dyDescent="0.2">
      <c r="A1" s="843" t="s">
        <v>983</v>
      </c>
      <c r="B1" s="727"/>
      <c r="C1" s="727"/>
      <c r="D1" s="844" t="s">
        <v>995</v>
      </c>
      <c r="E1" s="727"/>
      <c r="F1" s="727"/>
      <c r="G1" s="727"/>
      <c r="H1" s="727"/>
      <c r="I1" s="727"/>
    </row>
    <row r="2" spans="1:10" ht="66" customHeight="1" x14ac:dyDescent="0.2">
      <c r="A2" s="532"/>
      <c r="B2" s="836" t="s">
        <v>1166</v>
      </c>
      <c r="C2" s="846"/>
      <c r="D2" s="846"/>
      <c r="E2" s="846"/>
      <c r="F2" s="846"/>
      <c r="G2" s="846"/>
      <c r="H2" s="846"/>
      <c r="I2" s="846"/>
      <c r="J2" s="846"/>
    </row>
    <row r="3" spans="1:10" ht="91.5" customHeight="1" x14ac:dyDescent="0.25">
      <c r="A3" s="480"/>
      <c r="B3" s="474"/>
      <c r="C3" s="536" t="s">
        <v>994</v>
      </c>
      <c r="D3" s="797" t="s">
        <v>984</v>
      </c>
      <c r="E3" s="725"/>
      <c r="F3" s="725"/>
      <c r="G3" s="725"/>
      <c r="H3" s="725"/>
      <c r="I3" s="725"/>
    </row>
    <row r="4" spans="1:10" ht="20.25" customHeight="1" x14ac:dyDescent="0.2">
      <c r="A4" s="845" t="s">
        <v>1167</v>
      </c>
      <c r="B4" s="785"/>
      <c r="C4" s="785"/>
      <c r="D4" s="785"/>
      <c r="E4" s="785"/>
      <c r="F4" s="785"/>
      <c r="G4" s="785"/>
      <c r="H4" s="785"/>
      <c r="I4" s="785"/>
    </row>
    <row r="5" spans="1:10" ht="21.75" customHeight="1" x14ac:dyDescent="0.2">
      <c r="A5" s="476"/>
    </row>
    <row r="6" spans="1:10" ht="102" x14ac:dyDescent="0.2">
      <c r="A6" s="490" t="s">
        <v>30</v>
      </c>
      <c r="B6" s="491" t="s">
        <v>451</v>
      </c>
      <c r="C6" s="491" t="s">
        <v>452</v>
      </c>
      <c r="D6" s="491" t="s">
        <v>453</v>
      </c>
      <c r="E6" s="491" t="s">
        <v>985</v>
      </c>
      <c r="F6" s="491" t="s">
        <v>986</v>
      </c>
      <c r="G6" s="491" t="s">
        <v>454</v>
      </c>
      <c r="H6" s="491" t="s">
        <v>455</v>
      </c>
      <c r="I6" s="491" t="s">
        <v>456</v>
      </c>
      <c r="J6" s="491" t="s">
        <v>457</v>
      </c>
    </row>
    <row r="7" spans="1:10" ht="15" customHeight="1" x14ac:dyDescent="0.2">
      <c r="A7" s="492">
        <v>1</v>
      </c>
      <c r="B7" s="493" t="s">
        <v>19</v>
      </c>
      <c r="C7" s="491" t="s">
        <v>458</v>
      </c>
      <c r="D7" s="491"/>
      <c r="E7" s="491"/>
      <c r="F7" s="491"/>
      <c r="G7" s="491"/>
      <c r="H7" s="494"/>
      <c r="I7" s="491"/>
      <c r="J7" s="491"/>
    </row>
    <row r="8" spans="1:10" ht="15" customHeight="1" x14ac:dyDescent="0.2">
      <c r="A8" s="492">
        <v>2</v>
      </c>
      <c r="B8" s="665" t="s">
        <v>20</v>
      </c>
      <c r="C8" s="491" t="s">
        <v>458</v>
      </c>
      <c r="D8" s="491"/>
      <c r="E8" s="491"/>
      <c r="F8" s="491"/>
      <c r="G8" s="491"/>
      <c r="H8" s="494"/>
      <c r="I8" s="491"/>
      <c r="J8" s="491"/>
    </row>
    <row r="9" spans="1:10" ht="15" customHeight="1" x14ac:dyDescent="0.2">
      <c r="A9" s="492">
        <v>3</v>
      </c>
      <c r="B9" s="665" t="s">
        <v>15</v>
      </c>
      <c r="C9" s="491" t="s">
        <v>458</v>
      </c>
      <c r="D9" s="491"/>
      <c r="E9" s="491"/>
      <c r="F9" s="491"/>
      <c r="G9" s="491"/>
      <c r="H9" s="494"/>
      <c r="I9" s="491"/>
      <c r="J9" s="491"/>
    </row>
    <row r="10" spans="1:10" ht="15" customHeight="1" x14ac:dyDescent="0.2">
      <c r="A10" s="492">
        <v>4</v>
      </c>
      <c r="B10" s="665" t="s">
        <v>21</v>
      </c>
      <c r="C10" s="491" t="s">
        <v>458</v>
      </c>
      <c r="D10" s="491"/>
      <c r="E10" s="491"/>
      <c r="F10" s="491"/>
      <c r="G10" s="491"/>
      <c r="H10" s="494"/>
      <c r="I10" s="491"/>
      <c r="J10" s="491"/>
    </row>
    <row r="11" spans="1:10" ht="121.5" customHeight="1" x14ac:dyDescent="0.2">
      <c r="A11" s="492">
        <v>5</v>
      </c>
      <c r="B11" s="847" t="s">
        <v>16</v>
      </c>
      <c r="C11" s="491" t="s">
        <v>1168</v>
      </c>
      <c r="D11" s="491" t="s">
        <v>1169</v>
      </c>
      <c r="E11" s="491" t="s">
        <v>1170</v>
      </c>
      <c r="F11" s="491" t="s">
        <v>1171</v>
      </c>
      <c r="G11" s="96">
        <v>0.33300000000000002</v>
      </c>
      <c r="H11" s="96">
        <v>2.9969999999999999</v>
      </c>
      <c r="I11" s="497" t="s">
        <v>1172</v>
      </c>
      <c r="J11" s="491" t="s">
        <v>1173</v>
      </c>
    </row>
    <row r="12" spans="1:10" ht="84.75" customHeight="1" x14ac:dyDescent="0.2">
      <c r="A12" s="492">
        <v>6</v>
      </c>
      <c r="B12" s="848"/>
      <c r="C12" s="491" t="s">
        <v>1127</v>
      </c>
      <c r="D12" s="491" t="s">
        <v>460</v>
      </c>
      <c r="E12" s="491" t="s">
        <v>1174</v>
      </c>
      <c r="F12" s="491" t="s">
        <v>1175</v>
      </c>
      <c r="G12" s="96">
        <v>0</v>
      </c>
      <c r="H12" s="96">
        <v>0</v>
      </c>
      <c r="I12" s="497" t="s">
        <v>1180</v>
      </c>
      <c r="J12" s="497" t="s">
        <v>1183</v>
      </c>
    </row>
    <row r="13" spans="1:10" x14ac:dyDescent="0.2">
      <c r="A13" s="492">
        <v>7</v>
      </c>
      <c r="B13" s="650" t="s">
        <v>17</v>
      </c>
      <c r="C13" s="491" t="s">
        <v>458</v>
      </c>
      <c r="D13" s="491"/>
      <c r="E13" s="491"/>
      <c r="F13" s="491"/>
      <c r="G13" s="498"/>
      <c r="H13" s="498"/>
      <c r="I13" s="497"/>
      <c r="J13" s="491"/>
    </row>
    <row r="14" spans="1:10" ht="76.5" x14ac:dyDescent="0.2">
      <c r="A14" s="492">
        <v>8</v>
      </c>
      <c r="B14" s="847" t="s">
        <v>18</v>
      </c>
      <c r="C14" s="491" t="s">
        <v>1127</v>
      </c>
      <c r="D14" s="491" t="s">
        <v>460</v>
      </c>
      <c r="E14" s="491" t="s">
        <v>1176</v>
      </c>
      <c r="F14" s="491" t="s">
        <v>1177</v>
      </c>
      <c r="G14" s="491">
        <v>0</v>
      </c>
      <c r="H14" s="494">
        <v>0</v>
      </c>
      <c r="I14" s="655" t="s">
        <v>1181</v>
      </c>
      <c r="J14" s="497" t="s">
        <v>1183</v>
      </c>
    </row>
    <row r="15" spans="1:10" ht="76.5" x14ac:dyDescent="0.2">
      <c r="A15" s="492">
        <v>9</v>
      </c>
      <c r="B15" s="849"/>
      <c r="C15" s="491" t="s">
        <v>1127</v>
      </c>
      <c r="D15" s="491" t="s">
        <v>460</v>
      </c>
      <c r="E15" s="491" t="s">
        <v>1178</v>
      </c>
      <c r="F15" s="491" t="s">
        <v>1179</v>
      </c>
      <c r="G15" s="491">
        <v>0</v>
      </c>
      <c r="H15" s="494">
        <v>0</v>
      </c>
      <c r="I15" s="651" t="s">
        <v>1182</v>
      </c>
      <c r="J15" s="652" t="s">
        <v>1183</v>
      </c>
    </row>
    <row r="16" spans="1:10" ht="102" x14ac:dyDescent="0.2">
      <c r="A16" s="492">
        <v>10</v>
      </c>
      <c r="B16" s="848"/>
      <c r="C16" s="491" t="s">
        <v>1128</v>
      </c>
      <c r="D16" s="491" t="s">
        <v>1129</v>
      </c>
      <c r="E16" s="491" t="s">
        <v>1184</v>
      </c>
      <c r="F16" s="491" t="s">
        <v>1185</v>
      </c>
      <c r="G16" s="491">
        <v>0</v>
      </c>
      <c r="H16" s="494">
        <v>0</v>
      </c>
      <c r="I16" s="651" t="s">
        <v>1186</v>
      </c>
      <c r="J16" s="652" t="s">
        <v>461</v>
      </c>
    </row>
    <row r="17" spans="1:10" x14ac:dyDescent="0.2">
      <c r="A17" s="492">
        <v>11</v>
      </c>
      <c r="B17" s="665" t="s">
        <v>22</v>
      </c>
      <c r="C17" s="491" t="s">
        <v>458</v>
      </c>
      <c r="D17" s="491"/>
      <c r="E17" s="491"/>
      <c r="F17" s="491"/>
      <c r="G17" s="491"/>
      <c r="H17" s="494"/>
      <c r="I17" s="491"/>
      <c r="J17" s="491"/>
    </row>
    <row r="18" spans="1:10" x14ac:dyDescent="0.2">
      <c r="A18" s="499">
        <v>12</v>
      </c>
      <c r="B18" s="654" t="s">
        <v>23</v>
      </c>
      <c r="C18" s="491" t="s">
        <v>458</v>
      </c>
      <c r="D18" s="491"/>
      <c r="E18" s="491"/>
      <c r="F18" s="491"/>
      <c r="G18" s="491"/>
      <c r="H18" s="491"/>
      <c r="I18" s="497"/>
      <c r="J18" s="653"/>
    </row>
    <row r="19" spans="1:10" x14ac:dyDescent="0.2">
      <c r="A19" s="492">
        <v>13</v>
      </c>
      <c r="B19" s="650" t="s">
        <v>24</v>
      </c>
      <c r="C19" s="491" t="s">
        <v>458</v>
      </c>
      <c r="D19" s="491"/>
      <c r="E19" s="491"/>
      <c r="F19" s="491"/>
      <c r="G19" s="491"/>
      <c r="H19" s="491"/>
      <c r="I19" s="491"/>
      <c r="J19" s="497"/>
    </row>
    <row r="20" spans="1:10" ht="12.75" customHeight="1" x14ac:dyDescent="0.2">
      <c r="A20" s="492">
        <v>14</v>
      </c>
      <c r="B20" s="496" t="s">
        <v>25</v>
      </c>
      <c r="C20" s="491" t="s">
        <v>458</v>
      </c>
      <c r="D20" s="491"/>
      <c r="E20" s="491"/>
      <c r="F20" s="491"/>
      <c r="G20" s="491"/>
      <c r="H20" s="494"/>
      <c r="I20" s="491"/>
      <c r="J20" s="491"/>
    </row>
    <row r="21" spans="1:10" x14ac:dyDescent="0.2">
      <c r="A21" s="499">
        <v>15</v>
      </c>
      <c r="B21" s="96" t="s">
        <v>26</v>
      </c>
      <c r="C21" s="491" t="s">
        <v>459</v>
      </c>
      <c r="D21" s="495"/>
      <c r="E21" s="491"/>
      <c r="F21" s="491"/>
      <c r="G21" s="491"/>
      <c r="H21" s="491"/>
      <c r="I21" s="96"/>
      <c r="J21" s="495"/>
    </row>
    <row r="22" spans="1:10" x14ac:dyDescent="0.2">
      <c r="A22" s="476"/>
    </row>
    <row r="23" spans="1:10" ht="30" customHeight="1" x14ac:dyDescent="0.2">
      <c r="A23" s="843" t="s">
        <v>987</v>
      </c>
      <c r="B23" s="727"/>
      <c r="C23" s="727"/>
      <c r="D23" s="826" t="s">
        <v>1187</v>
      </c>
      <c r="E23" s="826"/>
      <c r="F23" s="826"/>
      <c r="G23" s="826"/>
      <c r="H23" s="826"/>
      <c r="I23" s="826"/>
      <c r="J23" s="826"/>
    </row>
    <row r="24" spans="1:10" ht="15.75" x14ac:dyDescent="0.25">
      <c r="A24" s="480"/>
      <c r="B24" s="480"/>
    </row>
    <row r="25" spans="1:10" ht="15.75" x14ac:dyDescent="0.25">
      <c r="A25" s="480"/>
      <c r="B25" s="480"/>
    </row>
    <row r="26" spans="1:10" ht="15.75" x14ac:dyDescent="0.25">
      <c r="A26" s="480"/>
      <c r="B26" s="480"/>
    </row>
    <row r="27" spans="1:10" ht="15.75" x14ac:dyDescent="0.25">
      <c r="A27" s="480"/>
      <c r="B27" s="480"/>
    </row>
    <row r="28" spans="1:10" ht="15.75" x14ac:dyDescent="0.25">
      <c r="A28" s="480"/>
      <c r="B28" s="480"/>
    </row>
    <row r="29" spans="1:10" ht="15.75" x14ac:dyDescent="0.25">
      <c r="A29" s="480"/>
      <c r="B29" s="480"/>
    </row>
    <row r="30" spans="1:10" ht="15.75" x14ac:dyDescent="0.25">
      <c r="A30" s="480"/>
      <c r="B30" s="480"/>
    </row>
    <row r="31" spans="1:10" ht="15.75" x14ac:dyDescent="0.25">
      <c r="A31" s="480"/>
      <c r="B31" s="480"/>
    </row>
  </sheetData>
  <mergeCells count="9">
    <mergeCell ref="A1:C1"/>
    <mergeCell ref="D1:I1"/>
    <mergeCell ref="D3:I3"/>
    <mergeCell ref="A4:I4"/>
    <mergeCell ref="A23:C23"/>
    <mergeCell ref="D23:J23"/>
    <mergeCell ref="B2:J2"/>
    <mergeCell ref="B11:B12"/>
    <mergeCell ref="B14:B16"/>
  </mergeCells>
  <pageMargins left="0.70866141732283472" right="0.70866141732283472" top="0.74803149606299213" bottom="0.74803149606299213" header="0.31496062992125984" footer="0.31496062992125984"/>
  <pageSetup paperSize="9"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B1" sqref="B1"/>
    </sheetView>
  </sheetViews>
  <sheetFormatPr defaultRowHeight="12.75" x14ac:dyDescent="0.2"/>
  <cols>
    <col min="1" max="1" width="3.7109375" customWidth="1"/>
    <col min="2" max="2" width="28.7109375" customWidth="1"/>
    <col min="3" max="4" width="7.140625" customWidth="1"/>
    <col min="6" max="6" width="7.42578125" customWidth="1"/>
    <col min="7" max="7" width="7.5703125" customWidth="1"/>
  </cols>
  <sheetData>
    <row r="1" spans="1:9" ht="59.25" customHeight="1" x14ac:dyDescent="0.2">
      <c r="A1" s="482" t="s">
        <v>988</v>
      </c>
      <c r="C1" s="826" t="s">
        <v>478</v>
      </c>
      <c r="D1" s="826"/>
      <c r="E1" s="826"/>
      <c r="F1" s="826"/>
      <c r="G1" s="826"/>
      <c r="H1" s="826"/>
      <c r="I1" s="826"/>
    </row>
    <row r="2" spans="1:9" ht="24" customHeight="1" x14ac:dyDescent="0.2">
      <c r="A2" s="482"/>
      <c r="C2" s="475"/>
      <c r="D2" s="475"/>
      <c r="E2" s="475"/>
      <c r="F2" s="475"/>
      <c r="G2" s="475"/>
      <c r="H2" s="475"/>
      <c r="I2" s="475"/>
    </row>
    <row r="3" spans="1:9" ht="15.75" x14ac:dyDescent="0.25">
      <c r="A3" s="851" t="s">
        <v>1188</v>
      </c>
      <c r="B3" s="840"/>
      <c r="C3" s="840"/>
      <c r="D3" s="840"/>
      <c r="E3" s="840"/>
      <c r="F3" s="840"/>
      <c r="G3" s="840"/>
      <c r="H3" s="840"/>
      <c r="I3" s="840"/>
    </row>
    <row r="4" spans="1:9" ht="15.75" x14ac:dyDescent="0.25">
      <c r="A4" s="852" t="s">
        <v>1189</v>
      </c>
      <c r="B4" s="853"/>
      <c r="C4" s="853"/>
      <c r="D4" s="853"/>
      <c r="E4" s="853"/>
      <c r="F4" s="853"/>
      <c r="G4" s="853"/>
      <c r="H4" s="853"/>
      <c r="I4" s="853"/>
    </row>
    <row r="5" spans="1:9" ht="38.25" customHeight="1" thickBot="1" x14ac:dyDescent="0.25">
      <c r="A5" s="854" t="s">
        <v>462</v>
      </c>
      <c r="B5" s="855"/>
      <c r="C5" s="855"/>
      <c r="D5" s="855"/>
      <c r="E5" s="855"/>
      <c r="F5" s="855"/>
      <c r="G5" s="855"/>
      <c r="H5" s="855"/>
      <c r="I5" s="855"/>
    </row>
    <row r="6" spans="1:9" ht="64.5" customHeight="1" thickBot="1" x14ac:dyDescent="0.25">
      <c r="A6" s="856" t="s">
        <v>30</v>
      </c>
      <c r="B6" s="856" t="s">
        <v>463</v>
      </c>
      <c r="C6" s="858" t="s">
        <v>464</v>
      </c>
      <c r="D6" s="858" t="s">
        <v>465</v>
      </c>
      <c r="E6" s="858" t="s">
        <v>466</v>
      </c>
      <c r="F6" s="858" t="s">
        <v>467</v>
      </c>
      <c r="G6" s="860" t="s">
        <v>468</v>
      </c>
      <c r="H6" s="861"/>
      <c r="I6" s="862"/>
    </row>
    <row r="7" spans="1:9" ht="51.75" customHeight="1" thickBot="1" x14ac:dyDescent="0.25">
      <c r="A7" s="857"/>
      <c r="B7" s="857"/>
      <c r="C7" s="859"/>
      <c r="D7" s="859"/>
      <c r="E7" s="859"/>
      <c r="F7" s="859"/>
      <c r="G7" s="503" t="s">
        <v>2</v>
      </c>
      <c r="H7" s="503" t="s">
        <v>31</v>
      </c>
      <c r="I7" s="503" t="s">
        <v>5</v>
      </c>
    </row>
    <row r="8" spans="1:9" ht="17.25" customHeight="1" thickBot="1" x14ac:dyDescent="0.25">
      <c r="A8" s="504">
        <v>1</v>
      </c>
      <c r="B8" s="505" t="s">
        <v>469</v>
      </c>
      <c r="C8" s="506">
        <v>160</v>
      </c>
      <c r="D8" s="506">
        <v>82</v>
      </c>
      <c r="E8" s="507">
        <v>81171</v>
      </c>
      <c r="F8" s="507">
        <f>D8*1000-E8</f>
        <v>829</v>
      </c>
      <c r="G8" s="506">
        <v>0</v>
      </c>
      <c r="H8" s="506">
        <v>0</v>
      </c>
      <c r="I8" s="506">
        <v>0</v>
      </c>
    </row>
    <row r="9" spans="1:9" ht="18.75" customHeight="1" thickBot="1" x14ac:dyDescent="0.25">
      <c r="A9" s="504">
        <v>2</v>
      </c>
      <c r="B9" s="505" t="s">
        <v>469</v>
      </c>
      <c r="C9" s="506">
        <v>40</v>
      </c>
      <c r="D9" s="506">
        <v>18</v>
      </c>
      <c r="E9" s="507">
        <v>15242</v>
      </c>
      <c r="F9" s="507">
        <f t="shared" ref="F9:F15" si="0">D9*1000-E9</f>
        <v>2758</v>
      </c>
      <c r="G9" s="506">
        <v>0</v>
      </c>
      <c r="H9" s="506">
        <v>0</v>
      </c>
      <c r="I9" s="506">
        <v>0</v>
      </c>
    </row>
    <row r="10" spans="1:9" ht="17.25" customHeight="1" thickBot="1" x14ac:dyDescent="0.25">
      <c r="A10" s="504">
        <v>3</v>
      </c>
      <c r="B10" s="505" t="s">
        <v>470</v>
      </c>
      <c r="C10" s="506" t="s">
        <v>471</v>
      </c>
      <c r="D10" s="506">
        <v>50</v>
      </c>
      <c r="E10" s="507">
        <v>29328</v>
      </c>
      <c r="F10" s="507">
        <f>D10*1000-E10-H10</f>
        <v>9872</v>
      </c>
      <c r="G10" s="506">
        <v>0</v>
      </c>
      <c r="H10" s="507">
        <v>10800</v>
      </c>
      <c r="I10" s="506">
        <v>0</v>
      </c>
    </row>
    <row r="11" spans="1:9" ht="15.75" customHeight="1" thickBot="1" x14ac:dyDescent="0.25">
      <c r="A11" s="504">
        <v>4</v>
      </c>
      <c r="B11" s="505" t="s">
        <v>472</v>
      </c>
      <c r="C11" s="506" t="s">
        <v>471</v>
      </c>
      <c r="D11" s="506">
        <v>50</v>
      </c>
      <c r="E11" s="507">
        <v>27754</v>
      </c>
      <c r="F11" s="507">
        <f>D11*1000-E11-H11</f>
        <v>10846</v>
      </c>
      <c r="G11" s="506">
        <v>0</v>
      </c>
      <c r="H11" s="507">
        <v>11400</v>
      </c>
      <c r="I11" s="506">
        <v>0</v>
      </c>
    </row>
    <row r="12" spans="1:9" ht="36" customHeight="1" thickBot="1" x14ac:dyDescent="0.25">
      <c r="A12" s="504">
        <v>5</v>
      </c>
      <c r="B12" s="505" t="s">
        <v>473</v>
      </c>
      <c r="C12" s="506" t="s">
        <v>471</v>
      </c>
      <c r="D12" s="506">
        <v>25.7</v>
      </c>
      <c r="E12" s="507">
        <v>8642</v>
      </c>
      <c r="F12" s="507">
        <f t="shared" si="0"/>
        <v>17058</v>
      </c>
      <c r="G12" s="506">
        <v>0</v>
      </c>
      <c r="H12" s="506">
        <v>0</v>
      </c>
      <c r="I12" s="506">
        <v>0</v>
      </c>
    </row>
    <row r="13" spans="1:9" ht="15.75" thickBot="1" x14ac:dyDescent="0.25">
      <c r="A13" s="504">
        <v>6</v>
      </c>
      <c r="B13" s="505" t="s">
        <v>474</v>
      </c>
      <c r="C13" s="506">
        <v>22.173999999999999</v>
      </c>
      <c r="D13" s="863">
        <v>30</v>
      </c>
      <c r="E13" s="507">
        <v>6890</v>
      </c>
      <c r="F13" s="507">
        <f>D13*1000-E13-H13</f>
        <v>19110</v>
      </c>
      <c r="G13" s="506" t="s">
        <v>475</v>
      </c>
      <c r="H13" s="507">
        <v>4000</v>
      </c>
      <c r="I13" s="506">
        <v>0</v>
      </c>
    </row>
    <row r="14" spans="1:9" ht="15.75" thickBot="1" x14ac:dyDescent="0.25">
      <c r="A14" s="504">
        <v>7</v>
      </c>
      <c r="B14" s="505" t="s">
        <v>476</v>
      </c>
      <c r="C14" s="506">
        <v>7.41</v>
      </c>
      <c r="D14" s="864"/>
      <c r="E14" s="507">
        <v>6195</v>
      </c>
      <c r="F14" s="507">
        <f t="shared" si="0"/>
        <v>-6195</v>
      </c>
      <c r="G14" s="506" t="s">
        <v>475</v>
      </c>
      <c r="H14" s="506">
        <v>0</v>
      </c>
      <c r="I14" s="506">
        <v>0</v>
      </c>
    </row>
    <row r="15" spans="1:9" ht="15.75" thickBot="1" x14ac:dyDescent="0.25">
      <c r="A15" s="504">
        <v>8</v>
      </c>
      <c r="B15" s="505" t="s">
        <v>477</v>
      </c>
      <c r="C15" s="506">
        <v>4.71</v>
      </c>
      <c r="D15" s="865"/>
      <c r="E15" s="507">
        <v>2693</v>
      </c>
      <c r="F15" s="507">
        <f t="shared" si="0"/>
        <v>-2693</v>
      </c>
      <c r="G15" s="506" t="s">
        <v>475</v>
      </c>
      <c r="H15" s="506">
        <v>0</v>
      </c>
      <c r="I15" s="506">
        <v>0</v>
      </c>
    </row>
    <row r="17" spans="1:9" ht="18" customHeight="1" x14ac:dyDescent="0.2">
      <c r="A17" s="850" t="s">
        <v>989</v>
      </c>
      <c r="B17" s="850"/>
    </row>
    <row r="18" spans="1:9" ht="56.25" customHeight="1" x14ac:dyDescent="0.2">
      <c r="A18" s="826" t="s">
        <v>990</v>
      </c>
      <c r="B18" s="826"/>
      <c r="C18" s="826"/>
      <c r="D18" s="826"/>
      <c r="E18" s="826"/>
      <c r="F18" s="826"/>
      <c r="G18" s="826"/>
      <c r="H18" s="826"/>
      <c r="I18" s="826"/>
    </row>
  </sheetData>
  <mergeCells count="14">
    <mergeCell ref="A18:I18"/>
    <mergeCell ref="C1:I1"/>
    <mergeCell ref="A17:B17"/>
    <mergeCell ref="A3:I3"/>
    <mergeCell ref="A4:I4"/>
    <mergeCell ref="A5:I5"/>
    <mergeCell ref="A6:A7"/>
    <mergeCell ref="B6:B7"/>
    <mergeCell ref="C6:C7"/>
    <mergeCell ref="D6:D7"/>
    <mergeCell ref="E6:E7"/>
    <mergeCell ref="F6:F7"/>
    <mergeCell ref="G6:I6"/>
    <mergeCell ref="D13:D15"/>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workbookViewId="0"/>
  </sheetViews>
  <sheetFormatPr defaultRowHeight="12.75" x14ac:dyDescent="0.2"/>
  <cols>
    <col min="1" max="1" width="35.7109375" customWidth="1"/>
    <col min="2" max="2" width="16.5703125" customWidth="1"/>
    <col min="3" max="3" width="8.7109375" customWidth="1"/>
    <col min="4" max="4" width="7.28515625" customWidth="1"/>
    <col min="5" max="5" width="8.85546875" customWidth="1"/>
    <col min="6" max="6" width="5.85546875" customWidth="1"/>
    <col min="7" max="7" width="8.28515625" customWidth="1"/>
    <col min="8" max="8" width="6.140625" customWidth="1"/>
    <col min="9" max="10" width="6.5703125" customWidth="1"/>
    <col min="11" max="11" width="7" customWidth="1"/>
    <col min="12" max="12" width="9.42578125" customWidth="1"/>
    <col min="13" max="13" width="8.42578125" customWidth="1"/>
    <col min="14" max="14" width="7.42578125" customWidth="1"/>
    <col min="15" max="15" width="9.140625" customWidth="1"/>
    <col min="16" max="16" width="9.28515625" customWidth="1"/>
    <col min="17" max="17" width="6.85546875" customWidth="1"/>
  </cols>
  <sheetData>
    <row r="1" spans="1:18" ht="28.5" customHeight="1" x14ac:dyDescent="0.2">
      <c r="A1" s="482" t="s">
        <v>991</v>
      </c>
      <c r="B1" s="826" t="s">
        <v>501</v>
      </c>
      <c r="C1" s="826"/>
      <c r="D1" s="826"/>
      <c r="E1" s="826"/>
      <c r="F1" s="826"/>
      <c r="G1" s="826"/>
      <c r="H1" s="826"/>
      <c r="I1" s="826"/>
      <c r="J1" s="826"/>
      <c r="K1" s="826"/>
      <c r="L1" s="826"/>
      <c r="M1" s="826"/>
      <c r="N1" s="826"/>
      <c r="O1" s="826"/>
    </row>
    <row r="3" spans="1:18" ht="13.5" customHeight="1" x14ac:dyDescent="0.2">
      <c r="A3" s="568"/>
      <c r="B3" s="568"/>
      <c r="C3" s="568"/>
      <c r="D3" s="568"/>
      <c r="E3" s="568"/>
      <c r="F3" s="875" t="s">
        <v>1190</v>
      </c>
      <c r="G3" s="875"/>
      <c r="H3" s="875"/>
      <c r="I3" s="875"/>
      <c r="J3" s="875"/>
      <c r="K3" s="875"/>
      <c r="L3" s="875"/>
      <c r="M3" s="875"/>
      <c r="N3" s="875"/>
      <c r="O3" s="875"/>
      <c r="P3" s="875"/>
      <c r="Q3" s="568"/>
      <c r="R3" s="568"/>
    </row>
    <row r="4" spans="1:18" ht="13.5" thickBot="1" x14ac:dyDescent="0.25"/>
    <row r="5" spans="1:18" ht="15.75" thickBot="1" x14ac:dyDescent="0.25">
      <c r="A5" s="666" t="s">
        <v>479</v>
      </c>
      <c r="B5" s="866" t="s">
        <v>480</v>
      </c>
      <c r="C5" s="569"/>
      <c r="D5" s="569"/>
      <c r="E5" s="569"/>
      <c r="F5" s="569"/>
      <c r="G5" s="569"/>
      <c r="H5" s="569"/>
      <c r="I5" s="569"/>
      <c r="J5" s="569"/>
      <c r="K5" s="569"/>
      <c r="L5" s="569"/>
      <c r="M5" s="569"/>
      <c r="N5" s="569"/>
      <c r="O5" s="570"/>
      <c r="P5" s="571"/>
      <c r="Q5" s="869" t="s">
        <v>1124</v>
      </c>
    </row>
    <row r="6" spans="1:18" ht="15.75" thickBot="1" x14ac:dyDescent="0.25">
      <c r="A6" s="667" t="s">
        <v>481</v>
      </c>
      <c r="B6" s="867"/>
      <c r="C6" s="572" t="s">
        <v>482</v>
      </c>
      <c r="D6" s="872" t="s">
        <v>451</v>
      </c>
      <c r="E6" s="873"/>
      <c r="F6" s="873"/>
      <c r="G6" s="873"/>
      <c r="H6" s="873"/>
      <c r="I6" s="873"/>
      <c r="J6" s="873"/>
      <c r="K6" s="873"/>
      <c r="L6" s="873"/>
      <c r="M6" s="873"/>
      <c r="N6" s="873"/>
      <c r="O6" s="874"/>
      <c r="P6" s="573" t="s">
        <v>483</v>
      </c>
      <c r="Q6" s="870"/>
    </row>
    <row r="7" spans="1:18" ht="15.75" thickBot="1" x14ac:dyDescent="0.25">
      <c r="A7" s="668" t="s">
        <v>484</v>
      </c>
      <c r="B7" s="868"/>
      <c r="C7" s="573"/>
      <c r="D7" s="573" t="s">
        <v>19</v>
      </c>
      <c r="E7" s="573" t="s">
        <v>20</v>
      </c>
      <c r="F7" s="573" t="s">
        <v>15</v>
      </c>
      <c r="G7" s="573" t="s">
        <v>21</v>
      </c>
      <c r="H7" s="573" t="s">
        <v>16</v>
      </c>
      <c r="I7" s="573" t="s">
        <v>17</v>
      </c>
      <c r="J7" s="573" t="s">
        <v>18</v>
      </c>
      <c r="K7" s="573" t="s">
        <v>22</v>
      </c>
      <c r="L7" s="573" t="s">
        <v>23</v>
      </c>
      <c r="M7" s="573" t="s">
        <v>24</v>
      </c>
      <c r="N7" s="573" t="s">
        <v>25</v>
      </c>
      <c r="O7" s="573" t="s">
        <v>26</v>
      </c>
      <c r="P7" s="573" t="s">
        <v>485</v>
      </c>
      <c r="Q7" s="871"/>
    </row>
    <row r="8" spans="1:18" ht="18.75" customHeight="1" thickBot="1" x14ac:dyDescent="0.25">
      <c r="A8" s="669" t="s">
        <v>486</v>
      </c>
      <c r="B8" s="574" t="s">
        <v>487</v>
      </c>
      <c r="C8" s="573" t="s">
        <v>488</v>
      </c>
      <c r="D8" s="670" t="s">
        <v>475</v>
      </c>
      <c r="E8" s="670" t="s">
        <v>475</v>
      </c>
      <c r="F8" s="670" t="s">
        <v>475</v>
      </c>
      <c r="G8" s="670" t="s">
        <v>475</v>
      </c>
      <c r="H8" s="575">
        <v>5</v>
      </c>
      <c r="I8" s="575">
        <v>1</v>
      </c>
      <c r="J8" s="670" t="s">
        <v>475</v>
      </c>
      <c r="K8" s="670" t="s">
        <v>475</v>
      </c>
      <c r="L8" s="670" t="s">
        <v>475</v>
      </c>
      <c r="M8" s="670" t="s">
        <v>475</v>
      </c>
      <c r="N8" s="670" t="s">
        <v>475</v>
      </c>
      <c r="O8" s="670" t="s">
        <v>475</v>
      </c>
      <c r="P8" s="576">
        <v>6</v>
      </c>
      <c r="Q8" s="577"/>
    </row>
    <row r="9" spans="1:18" ht="19.5" customHeight="1" thickBot="1" x14ac:dyDescent="0.25">
      <c r="A9" s="669" t="s">
        <v>489</v>
      </c>
      <c r="B9" s="574" t="s">
        <v>487</v>
      </c>
      <c r="C9" s="573" t="s">
        <v>488</v>
      </c>
      <c r="D9" s="670" t="s">
        <v>475</v>
      </c>
      <c r="E9" s="670" t="s">
        <v>475</v>
      </c>
      <c r="F9" s="670" t="s">
        <v>475</v>
      </c>
      <c r="G9" s="670" t="s">
        <v>475</v>
      </c>
      <c r="H9" s="670" t="s">
        <v>475</v>
      </c>
      <c r="I9" s="670" t="s">
        <v>475</v>
      </c>
      <c r="J9" s="670" t="s">
        <v>475</v>
      </c>
      <c r="K9" s="670" t="s">
        <v>475</v>
      </c>
      <c r="L9" s="670" t="s">
        <v>475</v>
      </c>
      <c r="M9" s="670" t="s">
        <v>475</v>
      </c>
      <c r="N9" s="670" t="s">
        <v>475</v>
      </c>
      <c r="O9" s="670" t="s">
        <v>475</v>
      </c>
      <c r="P9" s="576">
        <v>0</v>
      </c>
      <c r="Q9" s="577"/>
    </row>
    <row r="10" spans="1:18" ht="21.75" customHeight="1" thickBot="1" x14ac:dyDescent="0.25">
      <c r="A10" s="669" t="s">
        <v>490</v>
      </c>
      <c r="B10" s="574" t="s">
        <v>487</v>
      </c>
      <c r="C10" s="573" t="s">
        <v>488</v>
      </c>
      <c r="D10" s="575">
        <v>32</v>
      </c>
      <c r="E10" s="575">
        <v>30</v>
      </c>
      <c r="F10" s="575">
        <v>36</v>
      </c>
      <c r="G10" s="575">
        <v>18</v>
      </c>
      <c r="H10" s="575">
        <v>27</v>
      </c>
      <c r="I10" s="575">
        <v>28</v>
      </c>
      <c r="J10" s="575">
        <v>19</v>
      </c>
      <c r="K10" s="575">
        <v>32</v>
      </c>
      <c r="L10" s="575">
        <v>29</v>
      </c>
      <c r="M10" s="575">
        <v>20</v>
      </c>
      <c r="N10" s="575">
        <v>10</v>
      </c>
      <c r="O10" s="575">
        <v>7</v>
      </c>
      <c r="P10" s="576">
        <v>288</v>
      </c>
      <c r="Q10" s="577"/>
    </row>
    <row r="11" spans="1:18" ht="21" customHeight="1" thickBot="1" x14ac:dyDescent="0.25">
      <c r="A11" s="669" t="s">
        <v>491</v>
      </c>
      <c r="B11" s="574" t="s">
        <v>487</v>
      </c>
      <c r="C11" s="573" t="s">
        <v>488</v>
      </c>
      <c r="D11" s="575">
        <v>1</v>
      </c>
      <c r="E11" s="575">
        <v>1</v>
      </c>
      <c r="F11" s="575">
        <v>4</v>
      </c>
      <c r="G11" s="575">
        <v>4</v>
      </c>
      <c r="H11" s="670" t="s">
        <v>475</v>
      </c>
      <c r="I11" s="575">
        <v>2</v>
      </c>
      <c r="J11" s="670" t="s">
        <v>475</v>
      </c>
      <c r="K11" s="575">
        <v>2</v>
      </c>
      <c r="L11" s="575">
        <v>4</v>
      </c>
      <c r="M11" s="575">
        <v>1</v>
      </c>
      <c r="N11" s="575">
        <v>7</v>
      </c>
      <c r="O11" s="670" t="s">
        <v>475</v>
      </c>
      <c r="P11" s="576">
        <v>28</v>
      </c>
      <c r="Q11" s="577"/>
    </row>
    <row r="12" spans="1:18" ht="21.75" customHeight="1" thickBot="1" x14ac:dyDescent="0.25">
      <c r="A12" s="669" t="s">
        <v>492</v>
      </c>
      <c r="B12" s="574" t="s">
        <v>487</v>
      </c>
      <c r="C12" s="573" t="s">
        <v>488</v>
      </c>
      <c r="D12" s="575">
        <v>2</v>
      </c>
      <c r="E12" s="575">
        <v>2</v>
      </c>
      <c r="F12" s="575">
        <v>2</v>
      </c>
      <c r="G12" s="575">
        <v>8</v>
      </c>
      <c r="H12" s="575">
        <v>2</v>
      </c>
      <c r="I12" s="575">
        <v>14</v>
      </c>
      <c r="J12" s="575">
        <v>2</v>
      </c>
      <c r="K12" s="575">
        <v>10</v>
      </c>
      <c r="L12" s="575">
        <v>1</v>
      </c>
      <c r="M12" s="575">
        <v>1</v>
      </c>
      <c r="N12" s="575">
        <v>1</v>
      </c>
      <c r="O12" s="670" t="s">
        <v>475</v>
      </c>
      <c r="P12" s="576">
        <v>45</v>
      </c>
      <c r="Q12" s="577"/>
    </row>
    <row r="13" spans="1:18" ht="19.5" customHeight="1" thickBot="1" x14ac:dyDescent="0.25">
      <c r="A13" s="669" t="s">
        <v>493</v>
      </c>
      <c r="B13" s="574" t="s">
        <v>487</v>
      </c>
      <c r="C13" s="573" t="s">
        <v>488</v>
      </c>
      <c r="D13" s="670" t="s">
        <v>475</v>
      </c>
      <c r="E13" s="670" t="s">
        <v>475</v>
      </c>
      <c r="F13" s="670" t="s">
        <v>475</v>
      </c>
      <c r="G13" s="670" t="s">
        <v>475</v>
      </c>
      <c r="H13" s="575">
        <v>4</v>
      </c>
      <c r="I13" s="575">
        <v>1</v>
      </c>
      <c r="J13" s="670" t="s">
        <v>475</v>
      </c>
      <c r="K13" s="670" t="s">
        <v>475</v>
      </c>
      <c r="L13" s="670" t="s">
        <v>475</v>
      </c>
      <c r="M13" s="670" t="s">
        <v>475</v>
      </c>
      <c r="N13" s="670" t="s">
        <v>475</v>
      </c>
      <c r="O13" s="670" t="s">
        <v>475</v>
      </c>
      <c r="P13" s="576">
        <v>5</v>
      </c>
      <c r="Q13" s="577"/>
    </row>
    <row r="14" spans="1:18" ht="24" customHeight="1" thickBot="1" x14ac:dyDescent="0.25">
      <c r="A14" s="669" t="s">
        <v>494</v>
      </c>
      <c r="B14" s="574" t="s">
        <v>487</v>
      </c>
      <c r="C14" s="573" t="s">
        <v>488</v>
      </c>
      <c r="D14" s="670" t="s">
        <v>475</v>
      </c>
      <c r="E14" s="670" t="s">
        <v>475</v>
      </c>
      <c r="F14" s="670" t="s">
        <v>475</v>
      </c>
      <c r="G14" s="670" t="s">
        <v>475</v>
      </c>
      <c r="H14" s="575">
        <v>2</v>
      </c>
      <c r="I14" s="670" t="s">
        <v>475</v>
      </c>
      <c r="J14" s="670" t="s">
        <v>475</v>
      </c>
      <c r="K14" s="670" t="s">
        <v>475</v>
      </c>
      <c r="L14" s="670" t="s">
        <v>475</v>
      </c>
      <c r="M14" s="670" t="s">
        <v>475</v>
      </c>
      <c r="N14" s="670" t="s">
        <v>475</v>
      </c>
      <c r="O14" s="670" t="s">
        <v>475</v>
      </c>
      <c r="P14" s="576">
        <v>2</v>
      </c>
      <c r="Q14" s="577"/>
    </row>
    <row r="15" spans="1:18" ht="21.75" customHeight="1" thickBot="1" x14ac:dyDescent="0.25">
      <c r="A15" s="669" t="s">
        <v>495</v>
      </c>
      <c r="B15" s="574" t="s">
        <v>487</v>
      </c>
      <c r="C15" s="573" t="s">
        <v>488</v>
      </c>
      <c r="D15" s="575">
        <v>10</v>
      </c>
      <c r="E15" s="575">
        <v>10</v>
      </c>
      <c r="F15" s="575">
        <v>21</v>
      </c>
      <c r="G15" s="575">
        <v>11</v>
      </c>
      <c r="H15" s="575">
        <v>13</v>
      </c>
      <c r="I15" s="575">
        <v>15</v>
      </c>
      <c r="J15" s="575">
        <v>9</v>
      </c>
      <c r="K15" s="575">
        <v>7</v>
      </c>
      <c r="L15" s="575">
        <v>19</v>
      </c>
      <c r="M15" s="575">
        <v>5</v>
      </c>
      <c r="N15" s="575">
        <v>16</v>
      </c>
      <c r="O15" s="575">
        <v>3</v>
      </c>
      <c r="P15" s="576">
        <v>139</v>
      </c>
      <c r="Q15" s="577"/>
    </row>
    <row r="16" spans="1:18" ht="21.75" customHeight="1" thickBot="1" x14ac:dyDescent="0.25">
      <c r="A16" s="669" t="s">
        <v>496</v>
      </c>
      <c r="B16" s="574" t="s">
        <v>487</v>
      </c>
      <c r="C16" s="573" t="s">
        <v>488</v>
      </c>
      <c r="D16" s="670" t="s">
        <v>475</v>
      </c>
      <c r="E16" s="670" t="s">
        <v>475</v>
      </c>
      <c r="F16" s="670" t="s">
        <v>475</v>
      </c>
      <c r="G16" s="670" t="s">
        <v>475</v>
      </c>
      <c r="H16" s="575">
        <v>9</v>
      </c>
      <c r="I16" s="575">
        <v>3</v>
      </c>
      <c r="J16" s="670" t="s">
        <v>475</v>
      </c>
      <c r="K16" s="670" t="s">
        <v>475</v>
      </c>
      <c r="L16" s="670" t="s">
        <v>475</v>
      </c>
      <c r="M16" s="670" t="s">
        <v>475</v>
      </c>
      <c r="N16" s="670" t="s">
        <v>475</v>
      </c>
      <c r="O16" s="670" t="s">
        <v>475</v>
      </c>
      <c r="P16" s="576">
        <v>12</v>
      </c>
      <c r="Q16" s="577"/>
    </row>
    <row r="17" spans="1:17" ht="20.25" customHeight="1" thickBot="1" x14ac:dyDescent="0.25">
      <c r="A17" s="669" t="s">
        <v>497</v>
      </c>
      <c r="B17" s="574" t="s">
        <v>487</v>
      </c>
      <c r="C17" s="573" t="s">
        <v>488</v>
      </c>
      <c r="D17" s="670" t="s">
        <v>475</v>
      </c>
      <c r="E17" s="670" t="s">
        <v>475</v>
      </c>
      <c r="F17" s="670" t="s">
        <v>475</v>
      </c>
      <c r="G17" s="670" t="s">
        <v>475</v>
      </c>
      <c r="H17" s="670" t="s">
        <v>475</v>
      </c>
      <c r="I17" s="670" t="s">
        <v>475</v>
      </c>
      <c r="J17" s="670" t="s">
        <v>475</v>
      </c>
      <c r="K17" s="670" t="s">
        <v>475</v>
      </c>
      <c r="L17" s="670" t="s">
        <v>475</v>
      </c>
      <c r="M17" s="670" t="s">
        <v>475</v>
      </c>
      <c r="N17" s="670" t="s">
        <v>475</v>
      </c>
      <c r="O17" s="670" t="s">
        <v>475</v>
      </c>
      <c r="P17" s="576">
        <v>0</v>
      </c>
      <c r="Q17" s="577"/>
    </row>
    <row r="18" spans="1:17" ht="19.5" customHeight="1" thickBot="1" x14ac:dyDescent="0.25">
      <c r="A18" s="669" t="s">
        <v>498</v>
      </c>
      <c r="B18" s="574" t="s">
        <v>487</v>
      </c>
      <c r="C18" s="573" t="s">
        <v>488</v>
      </c>
      <c r="D18" s="575">
        <v>1</v>
      </c>
      <c r="E18" s="575">
        <v>2</v>
      </c>
      <c r="F18" s="575">
        <v>1</v>
      </c>
      <c r="G18" s="670" t="s">
        <v>475</v>
      </c>
      <c r="H18" s="575">
        <v>2</v>
      </c>
      <c r="I18" s="670" t="s">
        <v>475</v>
      </c>
      <c r="J18" s="670" t="s">
        <v>475</v>
      </c>
      <c r="K18" s="575">
        <v>3</v>
      </c>
      <c r="L18" s="575">
        <v>4</v>
      </c>
      <c r="M18" s="575">
        <v>7</v>
      </c>
      <c r="N18" s="575">
        <v>13</v>
      </c>
      <c r="O18" s="670" t="s">
        <v>475</v>
      </c>
      <c r="P18" s="576">
        <v>33</v>
      </c>
      <c r="Q18" s="577"/>
    </row>
    <row r="19" spans="1:17" ht="17.25" customHeight="1" thickBot="1" x14ac:dyDescent="0.25">
      <c r="A19" s="669" t="s">
        <v>499</v>
      </c>
      <c r="B19" s="574" t="s">
        <v>487</v>
      </c>
      <c r="C19" s="573" t="s">
        <v>488</v>
      </c>
      <c r="D19" s="670" t="s">
        <v>475</v>
      </c>
      <c r="E19" s="670" t="s">
        <v>475</v>
      </c>
      <c r="F19" s="670" t="s">
        <v>475</v>
      </c>
      <c r="G19" s="670" t="s">
        <v>475</v>
      </c>
      <c r="H19" s="575">
        <v>40</v>
      </c>
      <c r="I19" s="670" t="s">
        <v>475</v>
      </c>
      <c r="J19" s="670" t="s">
        <v>475</v>
      </c>
      <c r="K19" s="670" t="s">
        <v>475</v>
      </c>
      <c r="L19" s="670" t="s">
        <v>475</v>
      </c>
      <c r="M19" s="670" t="s">
        <v>475</v>
      </c>
      <c r="N19" s="670" t="s">
        <v>475</v>
      </c>
      <c r="O19" s="670" t="s">
        <v>475</v>
      </c>
      <c r="P19" s="576">
        <v>40</v>
      </c>
      <c r="Q19" s="577"/>
    </row>
    <row r="20" spans="1:17" ht="16.5" customHeight="1" thickBot="1" x14ac:dyDescent="0.25">
      <c r="A20" s="669" t="s">
        <v>500</v>
      </c>
      <c r="B20" s="574" t="s">
        <v>487</v>
      </c>
      <c r="C20" s="573" t="s">
        <v>488</v>
      </c>
      <c r="D20" s="575">
        <v>10</v>
      </c>
      <c r="E20" s="575">
        <v>19</v>
      </c>
      <c r="F20" s="575">
        <v>29</v>
      </c>
      <c r="G20" s="575">
        <v>4</v>
      </c>
      <c r="H20" s="575">
        <v>84</v>
      </c>
      <c r="I20" s="575">
        <v>9</v>
      </c>
      <c r="J20" s="575">
        <v>4</v>
      </c>
      <c r="K20" s="575">
        <v>2</v>
      </c>
      <c r="L20" s="575">
        <v>15</v>
      </c>
      <c r="M20" s="575">
        <v>10</v>
      </c>
      <c r="N20" s="575">
        <v>4</v>
      </c>
      <c r="O20" s="575">
        <v>4</v>
      </c>
      <c r="P20" s="576">
        <v>194</v>
      </c>
      <c r="Q20" s="577"/>
    </row>
    <row r="21" spans="1:17" ht="15.75" thickBot="1" x14ac:dyDescent="0.25">
      <c r="A21" s="669"/>
      <c r="B21" s="574"/>
      <c r="C21" s="573"/>
      <c r="D21" s="578"/>
      <c r="E21" s="578"/>
      <c r="F21" s="578"/>
      <c r="G21" s="578"/>
      <c r="H21" s="578"/>
      <c r="I21" s="578"/>
      <c r="J21" s="578"/>
      <c r="K21" s="578"/>
      <c r="L21" s="578"/>
      <c r="M21" s="578"/>
      <c r="N21" s="578"/>
      <c r="O21" s="578"/>
      <c r="P21" s="579"/>
      <c r="Q21" s="577"/>
    </row>
    <row r="22" spans="1:17" ht="15" x14ac:dyDescent="0.2">
      <c r="A22" s="568"/>
    </row>
    <row r="23" spans="1:17" ht="15" x14ac:dyDescent="0.2">
      <c r="A23" s="568" t="s">
        <v>1191</v>
      </c>
    </row>
    <row r="24" spans="1:17" ht="15" x14ac:dyDescent="0.2">
      <c r="A24" s="568"/>
    </row>
    <row r="25" spans="1:17" ht="15" x14ac:dyDescent="0.2">
      <c r="A25" s="568" t="s">
        <v>1192</v>
      </c>
    </row>
    <row r="26" spans="1:17" ht="15" x14ac:dyDescent="0.2">
      <c r="A26" s="568" t="s">
        <v>1193</v>
      </c>
    </row>
    <row r="27" spans="1:17" ht="15" x14ac:dyDescent="0.2">
      <c r="A27" s="568"/>
    </row>
    <row r="28" spans="1:17" x14ac:dyDescent="0.2">
      <c r="A28" t="s">
        <v>502</v>
      </c>
    </row>
  </sheetData>
  <mergeCells count="5">
    <mergeCell ref="B5:B7"/>
    <mergeCell ref="Q5:Q7"/>
    <mergeCell ref="D6:O6"/>
    <mergeCell ref="B1:O1"/>
    <mergeCell ref="F3:P3"/>
  </mergeCell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sheetViews>
  <sheetFormatPr defaultRowHeight="12.75" x14ac:dyDescent="0.2"/>
  <cols>
    <col min="1" max="1" width="6" customWidth="1"/>
    <col min="2" max="2" width="6.140625" customWidth="1"/>
    <col min="3" max="3" width="9.28515625" customWidth="1"/>
    <col min="4" max="4" width="5.85546875" customWidth="1"/>
    <col min="5" max="5" width="16" customWidth="1"/>
    <col min="6" max="6" width="19.5703125" customWidth="1"/>
    <col min="7" max="7" width="11.5703125" customWidth="1"/>
    <col min="8" max="8" width="9.140625" customWidth="1"/>
    <col min="9" max="9" width="15.7109375" customWidth="1"/>
    <col min="10" max="11" width="18.140625" customWidth="1"/>
  </cols>
  <sheetData>
    <row r="1" spans="1:12" ht="77.25" customHeight="1" x14ac:dyDescent="0.2">
      <c r="A1" s="482" t="s">
        <v>993</v>
      </c>
      <c r="B1" s="475"/>
      <c r="C1" s="725" t="s">
        <v>992</v>
      </c>
      <c r="D1" s="725"/>
      <c r="E1" s="725"/>
      <c r="F1" s="725"/>
      <c r="G1" s="725"/>
      <c r="H1" s="725"/>
      <c r="I1" s="725"/>
      <c r="J1" s="725"/>
      <c r="K1" s="475"/>
      <c r="L1" s="475"/>
    </row>
    <row r="2" spans="1:12" ht="21" customHeight="1" x14ac:dyDescent="0.2">
      <c r="A2" s="533"/>
      <c r="B2" s="826" t="s">
        <v>1130</v>
      </c>
      <c r="C2" s="826"/>
      <c r="D2" s="826"/>
      <c r="E2" s="826"/>
      <c r="F2" s="826"/>
      <c r="G2" s="826"/>
      <c r="H2" s="826"/>
      <c r="I2" s="826"/>
      <c r="J2" s="826"/>
      <c r="K2" s="647"/>
      <c r="L2" s="647"/>
    </row>
    <row r="3" spans="1:12" ht="32.25" customHeight="1" x14ac:dyDescent="0.2">
      <c r="A3" s="533"/>
      <c r="B3" s="826" t="s">
        <v>1131</v>
      </c>
      <c r="C3" s="826"/>
      <c r="D3" s="826"/>
      <c r="E3" s="826"/>
      <c r="F3" s="826"/>
      <c r="G3" s="826"/>
      <c r="H3" s="826"/>
      <c r="I3" s="826"/>
      <c r="J3" s="826"/>
      <c r="K3" s="647"/>
      <c r="L3" s="647"/>
    </row>
    <row r="4" spans="1:12" ht="22.5" customHeight="1" x14ac:dyDescent="0.2">
      <c r="A4" s="533"/>
      <c r="B4" s="826" t="s">
        <v>1132</v>
      </c>
      <c r="C4" s="826"/>
      <c r="D4" s="826"/>
      <c r="E4" s="826"/>
      <c r="F4" s="826"/>
      <c r="G4" s="826"/>
      <c r="H4" s="826"/>
      <c r="I4" s="826"/>
      <c r="J4" s="826"/>
      <c r="K4" s="647"/>
      <c r="L4" s="647"/>
    </row>
    <row r="5" spans="1:12" ht="21" customHeight="1" x14ac:dyDescent="0.2">
      <c r="A5" s="533"/>
      <c r="B5" s="826" t="s">
        <v>1133</v>
      </c>
      <c r="C5" s="826"/>
      <c r="D5" s="826"/>
      <c r="E5" s="826"/>
      <c r="F5" s="826"/>
      <c r="G5" s="826"/>
      <c r="H5" s="826"/>
      <c r="I5" s="826"/>
      <c r="J5" s="826"/>
      <c r="K5" s="647"/>
      <c r="L5" s="647"/>
    </row>
    <row r="6" spans="1:12" ht="14.25" customHeight="1" x14ac:dyDescent="0.2">
      <c r="A6" s="533"/>
      <c r="B6" s="647"/>
      <c r="C6" s="647"/>
      <c r="D6" s="647"/>
      <c r="E6" s="647"/>
      <c r="F6" s="647"/>
      <c r="G6" s="647"/>
      <c r="H6" s="647"/>
      <c r="I6" s="647"/>
      <c r="J6" s="647"/>
      <c r="K6" s="647"/>
      <c r="L6" s="647"/>
    </row>
    <row r="7" spans="1:12" x14ac:dyDescent="0.2">
      <c r="F7" s="850" t="s">
        <v>1194</v>
      </c>
      <c r="G7" s="850"/>
      <c r="H7" s="850"/>
      <c r="I7" s="850"/>
      <c r="J7" s="850"/>
    </row>
    <row r="8" spans="1:12" x14ac:dyDescent="0.2">
      <c r="F8" s="500"/>
      <c r="G8" s="500"/>
      <c r="H8" s="500"/>
      <c r="I8" s="500"/>
      <c r="J8" s="500"/>
    </row>
    <row r="9" spans="1:12" ht="29.25" customHeight="1" x14ac:dyDescent="0.2">
      <c r="A9" s="725" t="s">
        <v>1195</v>
      </c>
      <c r="B9" s="725"/>
      <c r="C9" s="725"/>
      <c r="D9" s="725"/>
      <c r="E9" s="725"/>
      <c r="F9" s="725"/>
      <c r="G9" s="725"/>
      <c r="H9" s="725"/>
      <c r="I9" s="725"/>
      <c r="J9" s="725"/>
      <c r="K9" s="725"/>
    </row>
    <row r="10" spans="1:12" ht="36" customHeight="1" x14ac:dyDescent="0.2">
      <c r="A10" s="725" t="s">
        <v>1196</v>
      </c>
      <c r="B10" s="725"/>
      <c r="C10" s="725"/>
      <c r="D10" s="725"/>
      <c r="E10" s="725"/>
      <c r="F10" s="725"/>
      <c r="G10" s="725"/>
      <c r="H10" s="725"/>
      <c r="I10" s="725"/>
      <c r="J10" s="725"/>
      <c r="K10" s="725"/>
    </row>
    <row r="11" spans="1:12" ht="20.25" customHeight="1" x14ac:dyDescent="0.2">
      <c r="A11" s="725" t="s">
        <v>1197</v>
      </c>
      <c r="B11" s="725"/>
      <c r="C11" s="725"/>
      <c r="D11" s="725"/>
      <c r="E11" s="725"/>
      <c r="F11" s="725"/>
      <c r="G11" s="725"/>
      <c r="H11" s="725"/>
      <c r="I11" s="725"/>
      <c r="J11" s="725"/>
      <c r="K11" s="725"/>
    </row>
    <row r="13" spans="1:12" x14ac:dyDescent="0.2">
      <c r="A13" s="784" t="s">
        <v>1198</v>
      </c>
      <c r="B13" s="745"/>
      <c r="C13" s="745"/>
      <c r="D13" s="745"/>
      <c r="E13" s="745"/>
      <c r="F13" s="745"/>
      <c r="G13" s="745"/>
      <c r="H13" s="745"/>
      <c r="I13" s="745"/>
      <c r="J13" s="745"/>
      <c r="K13" s="745"/>
    </row>
    <row r="14" spans="1:12" ht="24.75" customHeight="1" x14ac:dyDescent="0.2">
      <c r="A14" s="745"/>
      <c r="B14" s="745"/>
      <c r="C14" s="745"/>
      <c r="D14" s="745"/>
      <c r="E14" s="745"/>
      <c r="F14" s="745"/>
      <c r="G14" s="745"/>
      <c r="H14" s="745"/>
      <c r="I14" s="745"/>
      <c r="J14" s="745"/>
      <c r="K14" s="745"/>
    </row>
    <row r="16" spans="1:12" ht="54.75" customHeight="1" x14ac:dyDescent="0.2">
      <c r="A16" s="879" t="s">
        <v>27</v>
      </c>
      <c r="B16" s="880" t="s">
        <v>505</v>
      </c>
      <c r="C16" s="880" t="s">
        <v>506</v>
      </c>
      <c r="D16" s="881" t="s">
        <v>513</v>
      </c>
      <c r="E16" s="882" t="s">
        <v>507</v>
      </c>
      <c r="F16" s="879" t="s">
        <v>508</v>
      </c>
      <c r="G16" s="880" t="s">
        <v>509</v>
      </c>
      <c r="H16" s="880" t="s">
        <v>511</v>
      </c>
      <c r="I16" s="661" t="s">
        <v>510</v>
      </c>
      <c r="J16" s="879" t="s">
        <v>503</v>
      </c>
      <c r="K16" s="879" t="s">
        <v>512</v>
      </c>
    </row>
    <row r="17" spans="1:11" ht="74.25" customHeight="1" x14ac:dyDescent="0.2">
      <c r="A17" s="879"/>
      <c r="B17" s="880"/>
      <c r="C17" s="883"/>
      <c r="D17" s="881"/>
      <c r="E17" s="882"/>
      <c r="F17" s="879"/>
      <c r="G17" s="880"/>
      <c r="H17" s="880"/>
      <c r="I17" s="661" t="s">
        <v>504</v>
      </c>
      <c r="J17" s="879"/>
      <c r="K17" s="879"/>
    </row>
    <row r="18" spans="1:11" ht="15.75" customHeight="1" x14ac:dyDescent="0.2">
      <c r="A18" s="661">
        <v>1</v>
      </c>
      <c r="B18" s="661">
        <v>2</v>
      </c>
      <c r="C18" s="491">
        <v>3</v>
      </c>
      <c r="D18" s="662">
        <v>4</v>
      </c>
      <c r="E18" s="662">
        <v>5</v>
      </c>
      <c r="F18" s="661">
        <v>6</v>
      </c>
      <c r="G18" s="661">
        <v>7</v>
      </c>
      <c r="H18" s="661">
        <v>8</v>
      </c>
      <c r="I18" s="661">
        <v>9</v>
      </c>
      <c r="J18" s="661">
        <v>10</v>
      </c>
      <c r="K18" s="661">
        <v>11</v>
      </c>
    </row>
    <row r="19" spans="1:11" ht="49.5" customHeight="1" x14ac:dyDescent="0.2">
      <c r="A19" s="490"/>
      <c r="B19" s="876" t="s">
        <v>1199</v>
      </c>
      <c r="C19" s="877"/>
      <c r="D19" s="877"/>
      <c r="E19" s="877"/>
      <c r="F19" s="878"/>
      <c r="G19" s="660"/>
      <c r="H19" s="660"/>
      <c r="I19" s="660"/>
      <c r="J19" s="660"/>
      <c r="K19" s="660"/>
    </row>
    <row r="20" spans="1:11" ht="20.25" customHeight="1" x14ac:dyDescent="0.2">
      <c r="A20" s="526"/>
      <c r="B20" s="125"/>
      <c r="C20" s="526"/>
      <c r="D20" s="526"/>
      <c r="E20" s="526"/>
      <c r="F20" s="526"/>
      <c r="G20" s="526"/>
      <c r="H20" s="526"/>
      <c r="I20" s="526"/>
      <c r="J20" s="526"/>
      <c r="K20" s="526"/>
    </row>
    <row r="21" spans="1:11" x14ac:dyDescent="0.2">
      <c r="A21" s="526"/>
      <c r="B21" s="526"/>
      <c r="C21" s="526"/>
      <c r="D21" s="526"/>
      <c r="E21" s="526"/>
      <c r="F21" s="526"/>
      <c r="G21" s="526"/>
      <c r="H21" s="526"/>
      <c r="I21" s="526"/>
      <c r="J21" s="526"/>
      <c r="K21" s="526"/>
    </row>
    <row r="22" spans="1:11" x14ac:dyDescent="0.2">
      <c r="A22" s="526"/>
      <c r="B22" s="526"/>
      <c r="C22" s="526"/>
      <c r="D22" s="526"/>
      <c r="E22" s="526"/>
      <c r="F22" s="526"/>
      <c r="G22" s="526"/>
      <c r="H22" s="526"/>
      <c r="I22" s="526"/>
      <c r="J22" s="526"/>
      <c r="K22" s="526"/>
    </row>
    <row r="23" spans="1:11" x14ac:dyDescent="0.2">
      <c r="A23" s="476"/>
      <c r="B23" s="476"/>
      <c r="C23" s="476"/>
      <c r="D23" s="476"/>
      <c r="E23" s="476"/>
      <c r="F23" s="476"/>
      <c r="G23" s="476"/>
      <c r="H23" s="476"/>
      <c r="I23" s="476"/>
      <c r="J23" s="476"/>
      <c r="K23" s="476"/>
    </row>
    <row r="24" spans="1:11" x14ac:dyDescent="0.2">
      <c r="A24" s="476"/>
      <c r="B24" s="476"/>
      <c r="C24" s="476"/>
      <c r="D24" s="476"/>
      <c r="E24" s="476"/>
      <c r="F24" s="476"/>
      <c r="G24" s="476"/>
      <c r="H24" s="476"/>
      <c r="I24" s="476"/>
      <c r="J24" s="476"/>
      <c r="K24" s="476"/>
    </row>
    <row r="25" spans="1:11" x14ac:dyDescent="0.2">
      <c r="A25" s="502"/>
      <c r="B25" s="648"/>
      <c r="C25" s="648"/>
      <c r="D25" s="648"/>
      <c r="E25" s="648"/>
      <c r="F25" s="648"/>
      <c r="G25" s="648"/>
      <c r="H25" s="648"/>
      <c r="I25" s="648"/>
      <c r="J25" s="648"/>
      <c r="K25" s="502"/>
    </row>
  </sheetData>
  <mergeCells count="21">
    <mergeCell ref="B5:J5"/>
    <mergeCell ref="A10:K10"/>
    <mergeCell ref="C16:C17"/>
    <mergeCell ref="G16:G17"/>
    <mergeCell ref="J16:J17"/>
    <mergeCell ref="B19:F19"/>
    <mergeCell ref="C1:J1"/>
    <mergeCell ref="A13:K14"/>
    <mergeCell ref="A16:A17"/>
    <mergeCell ref="B16:B17"/>
    <mergeCell ref="D16:D17"/>
    <mergeCell ref="E16:E17"/>
    <mergeCell ref="F16:F17"/>
    <mergeCell ref="H16:H17"/>
    <mergeCell ref="K16:K17"/>
    <mergeCell ref="A9:K9"/>
    <mergeCell ref="A11:K11"/>
    <mergeCell ref="F7:J7"/>
    <mergeCell ref="B2:J2"/>
    <mergeCell ref="B3:J3"/>
    <mergeCell ref="B4:J4"/>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workbookViewId="0">
      <selection activeCell="B1" sqref="B1"/>
    </sheetView>
  </sheetViews>
  <sheetFormatPr defaultRowHeight="12.75" x14ac:dyDescent="0.2"/>
  <cols>
    <col min="1" max="1" width="5.85546875" customWidth="1"/>
    <col min="2" max="2" width="23.140625" customWidth="1"/>
    <col min="3" max="3" width="8.85546875" customWidth="1"/>
    <col min="4" max="4" width="5.7109375" customWidth="1"/>
    <col min="5" max="5" width="10.140625" bestFit="1" customWidth="1"/>
    <col min="6" max="7" width="10" style="373" customWidth="1"/>
    <col min="8" max="8" width="12.85546875" style="374" customWidth="1"/>
    <col min="9" max="9" width="12.5703125" style="373" customWidth="1"/>
    <col min="10" max="10" width="11.5703125" style="373" customWidth="1"/>
    <col min="11" max="11" width="11.140625" style="373" customWidth="1"/>
    <col min="12" max="12" width="11.28515625" style="374" bestFit="1" customWidth="1"/>
    <col min="13" max="13" width="13.5703125" style="373" customWidth="1"/>
    <col min="14" max="15" width="11.7109375" style="373" customWidth="1"/>
    <col min="16" max="16" width="10.85546875" style="374" customWidth="1"/>
    <col min="17" max="17" width="10" style="373" customWidth="1"/>
    <col min="18" max="18" width="10.7109375" style="373" customWidth="1"/>
    <col min="19" max="19" width="10.28515625" customWidth="1"/>
    <col min="20" max="20" width="10.28515625" style="446" customWidth="1"/>
    <col min="21" max="21" width="10.7109375" customWidth="1"/>
    <col min="257" max="257" width="4.28515625" customWidth="1"/>
    <col min="258" max="258" width="20.7109375" customWidth="1"/>
    <col min="259" max="259" width="8.85546875" customWidth="1"/>
    <col min="260" max="260" width="5.7109375" customWidth="1"/>
    <col min="261" max="261" width="10.140625" bestFit="1" customWidth="1"/>
    <col min="262" max="263" width="10" customWidth="1"/>
    <col min="264" max="264" width="12.85546875" customWidth="1"/>
    <col min="265" max="265" width="12.5703125" customWidth="1"/>
    <col min="266" max="266" width="11.5703125" customWidth="1"/>
    <col min="267" max="267" width="11.140625" customWidth="1"/>
    <col min="268" max="268" width="11.28515625" bestFit="1" customWidth="1"/>
    <col min="269" max="269" width="13.5703125" customWidth="1"/>
    <col min="270" max="271" width="11.7109375" customWidth="1"/>
    <col min="272" max="272" width="10.85546875" customWidth="1"/>
    <col min="273" max="273" width="10" customWidth="1"/>
    <col min="274" max="274" width="10.7109375" customWidth="1"/>
    <col min="275" max="276" width="10.28515625" customWidth="1"/>
    <col min="277" max="277" width="10.7109375" customWidth="1"/>
    <col min="513" max="513" width="4.28515625" customWidth="1"/>
    <col min="514" max="514" width="20.7109375" customWidth="1"/>
    <col min="515" max="515" width="8.85546875" customWidth="1"/>
    <col min="516" max="516" width="5.7109375" customWidth="1"/>
    <col min="517" max="517" width="10.140625" bestFit="1" customWidth="1"/>
    <col min="518" max="519" width="10" customWidth="1"/>
    <col min="520" max="520" width="12.85546875" customWidth="1"/>
    <col min="521" max="521" width="12.5703125" customWidth="1"/>
    <col min="522" max="522" width="11.5703125" customWidth="1"/>
    <col min="523" max="523" width="11.140625" customWidth="1"/>
    <col min="524" max="524" width="11.28515625" bestFit="1" customWidth="1"/>
    <col min="525" max="525" width="13.5703125" customWidth="1"/>
    <col min="526" max="527" width="11.7109375" customWidth="1"/>
    <col min="528" max="528" width="10.85546875" customWidth="1"/>
    <col min="529" max="529" width="10" customWidth="1"/>
    <col min="530" max="530" width="10.7109375" customWidth="1"/>
    <col min="531" max="532" width="10.28515625" customWidth="1"/>
    <col min="533" max="533" width="10.7109375" customWidth="1"/>
    <col min="769" max="769" width="4.28515625" customWidth="1"/>
    <col min="770" max="770" width="20.7109375" customWidth="1"/>
    <col min="771" max="771" width="8.85546875" customWidth="1"/>
    <col min="772" max="772" width="5.7109375" customWidth="1"/>
    <col min="773" max="773" width="10.140625" bestFit="1" customWidth="1"/>
    <col min="774" max="775" width="10" customWidth="1"/>
    <col min="776" max="776" width="12.85546875" customWidth="1"/>
    <col min="777" max="777" width="12.5703125" customWidth="1"/>
    <col min="778" max="778" width="11.5703125" customWidth="1"/>
    <col min="779" max="779" width="11.140625" customWidth="1"/>
    <col min="780" max="780" width="11.28515625" bestFit="1" customWidth="1"/>
    <col min="781" max="781" width="13.5703125" customWidth="1"/>
    <col min="782" max="783" width="11.7109375" customWidth="1"/>
    <col min="784" max="784" width="10.85546875" customWidth="1"/>
    <col min="785" max="785" width="10" customWidth="1"/>
    <col min="786" max="786" width="10.7109375" customWidth="1"/>
    <col min="787" max="788" width="10.28515625" customWidth="1"/>
    <col min="789" max="789" width="10.7109375" customWidth="1"/>
    <col min="1025" max="1025" width="4.28515625" customWidth="1"/>
    <col min="1026" max="1026" width="20.7109375" customWidth="1"/>
    <col min="1027" max="1027" width="8.85546875" customWidth="1"/>
    <col min="1028" max="1028" width="5.7109375" customWidth="1"/>
    <col min="1029" max="1029" width="10.140625" bestFit="1" customWidth="1"/>
    <col min="1030" max="1031" width="10" customWidth="1"/>
    <col min="1032" max="1032" width="12.85546875" customWidth="1"/>
    <col min="1033" max="1033" width="12.5703125" customWidth="1"/>
    <col min="1034" max="1034" width="11.5703125" customWidth="1"/>
    <col min="1035" max="1035" width="11.140625" customWidth="1"/>
    <col min="1036" max="1036" width="11.28515625" bestFit="1" customWidth="1"/>
    <col min="1037" max="1037" width="13.5703125" customWidth="1"/>
    <col min="1038" max="1039" width="11.7109375" customWidth="1"/>
    <col min="1040" max="1040" width="10.85546875" customWidth="1"/>
    <col min="1041" max="1041" width="10" customWidth="1"/>
    <col min="1042" max="1042" width="10.7109375" customWidth="1"/>
    <col min="1043" max="1044" width="10.28515625" customWidth="1"/>
    <col min="1045" max="1045" width="10.7109375" customWidth="1"/>
    <col min="1281" max="1281" width="4.28515625" customWidth="1"/>
    <col min="1282" max="1282" width="20.7109375" customWidth="1"/>
    <col min="1283" max="1283" width="8.85546875" customWidth="1"/>
    <col min="1284" max="1284" width="5.7109375" customWidth="1"/>
    <col min="1285" max="1285" width="10.140625" bestFit="1" customWidth="1"/>
    <col min="1286" max="1287" width="10" customWidth="1"/>
    <col min="1288" max="1288" width="12.85546875" customWidth="1"/>
    <col min="1289" max="1289" width="12.5703125" customWidth="1"/>
    <col min="1290" max="1290" width="11.5703125" customWidth="1"/>
    <col min="1291" max="1291" width="11.140625" customWidth="1"/>
    <col min="1292" max="1292" width="11.28515625" bestFit="1" customWidth="1"/>
    <col min="1293" max="1293" width="13.5703125" customWidth="1"/>
    <col min="1294" max="1295" width="11.7109375" customWidth="1"/>
    <col min="1296" max="1296" width="10.85546875" customWidth="1"/>
    <col min="1297" max="1297" width="10" customWidth="1"/>
    <col min="1298" max="1298" width="10.7109375" customWidth="1"/>
    <col min="1299" max="1300" width="10.28515625" customWidth="1"/>
    <col min="1301" max="1301" width="10.7109375" customWidth="1"/>
    <col min="1537" max="1537" width="4.28515625" customWidth="1"/>
    <col min="1538" max="1538" width="20.7109375" customWidth="1"/>
    <col min="1539" max="1539" width="8.85546875" customWidth="1"/>
    <col min="1540" max="1540" width="5.7109375" customWidth="1"/>
    <col min="1541" max="1541" width="10.140625" bestFit="1" customWidth="1"/>
    <col min="1542" max="1543" width="10" customWidth="1"/>
    <col min="1544" max="1544" width="12.85546875" customWidth="1"/>
    <col min="1545" max="1545" width="12.5703125" customWidth="1"/>
    <col min="1546" max="1546" width="11.5703125" customWidth="1"/>
    <col min="1547" max="1547" width="11.140625" customWidth="1"/>
    <col min="1548" max="1548" width="11.28515625" bestFit="1" customWidth="1"/>
    <col min="1549" max="1549" width="13.5703125" customWidth="1"/>
    <col min="1550" max="1551" width="11.7109375" customWidth="1"/>
    <col min="1552" max="1552" width="10.85546875" customWidth="1"/>
    <col min="1553" max="1553" width="10" customWidth="1"/>
    <col min="1554" max="1554" width="10.7109375" customWidth="1"/>
    <col min="1555" max="1556" width="10.28515625" customWidth="1"/>
    <col min="1557" max="1557" width="10.7109375" customWidth="1"/>
    <col min="1793" max="1793" width="4.28515625" customWidth="1"/>
    <col min="1794" max="1794" width="20.7109375" customWidth="1"/>
    <col min="1795" max="1795" width="8.85546875" customWidth="1"/>
    <col min="1796" max="1796" width="5.7109375" customWidth="1"/>
    <col min="1797" max="1797" width="10.140625" bestFit="1" customWidth="1"/>
    <col min="1798" max="1799" width="10" customWidth="1"/>
    <col min="1800" max="1800" width="12.85546875" customWidth="1"/>
    <col min="1801" max="1801" width="12.5703125" customWidth="1"/>
    <col min="1802" max="1802" width="11.5703125" customWidth="1"/>
    <col min="1803" max="1803" width="11.140625" customWidth="1"/>
    <col min="1804" max="1804" width="11.28515625" bestFit="1" customWidth="1"/>
    <col min="1805" max="1805" width="13.5703125" customWidth="1"/>
    <col min="1806" max="1807" width="11.7109375" customWidth="1"/>
    <col min="1808" max="1808" width="10.85546875" customWidth="1"/>
    <col min="1809" max="1809" width="10" customWidth="1"/>
    <col min="1810" max="1810" width="10.7109375" customWidth="1"/>
    <col min="1811" max="1812" width="10.28515625" customWidth="1"/>
    <col min="1813" max="1813" width="10.7109375" customWidth="1"/>
    <col min="2049" max="2049" width="4.28515625" customWidth="1"/>
    <col min="2050" max="2050" width="20.7109375" customWidth="1"/>
    <col min="2051" max="2051" width="8.85546875" customWidth="1"/>
    <col min="2052" max="2052" width="5.7109375" customWidth="1"/>
    <col min="2053" max="2053" width="10.140625" bestFit="1" customWidth="1"/>
    <col min="2054" max="2055" width="10" customWidth="1"/>
    <col min="2056" max="2056" width="12.85546875" customWidth="1"/>
    <col min="2057" max="2057" width="12.5703125" customWidth="1"/>
    <col min="2058" max="2058" width="11.5703125" customWidth="1"/>
    <col min="2059" max="2059" width="11.140625" customWidth="1"/>
    <col min="2060" max="2060" width="11.28515625" bestFit="1" customWidth="1"/>
    <col min="2061" max="2061" width="13.5703125" customWidth="1"/>
    <col min="2062" max="2063" width="11.7109375" customWidth="1"/>
    <col min="2064" max="2064" width="10.85546875" customWidth="1"/>
    <col min="2065" max="2065" width="10" customWidth="1"/>
    <col min="2066" max="2066" width="10.7109375" customWidth="1"/>
    <col min="2067" max="2068" width="10.28515625" customWidth="1"/>
    <col min="2069" max="2069" width="10.7109375" customWidth="1"/>
    <col min="2305" max="2305" width="4.28515625" customWidth="1"/>
    <col min="2306" max="2306" width="20.7109375" customWidth="1"/>
    <col min="2307" max="2307" width="8.85546875" customWidth="1"/>
    <col min="2308" max="2308" width="5.7109375" customWidth="1"/>
    <col min="2309" max="2309" width="10.140625" bestFit="1" customWidth="1"/>
    <col min="2310" max="2311" width="10" customWidth="1"/>
    <col min="2312" max="2312" width="12.85546875" customWidth="1"/>
    <col min="2313" max="2313" width="12.5703125" customWidth="1"/>
    <col min="2314" max="2314" width="11.5703125" customWidth="1"/>
    <col min="2315" max="2315" width="11.140625" customWidth="1"/>
    <col min="2316" max="2316" width="11.28515625" bestFit="1" customWidth="1"/>
    <col min="2317" max="2317" width="13.5703125" customWidth="1"/>
    <col min="2318" max="2319" width="11.7109375" customWidth="1"/>
    <col min="2320" max="2320" width="10.85546875" customWidth="1"/>
    <col min="2321" max="2321" width="10" customWidth="1"/>
    <col min="2322" max="2322" width="10.7109375" customWidth="1"/>
    <col min="2323" max="2324" width="10.28515625" customWidth="1"/>
    <col min="2325" max="2325" width="10.7109375" customWidth="1"/>
    <col min="2561" max="2561" width="4.28515625" customWidth="1"/>
    <col min="2562" max="2562" width="20.7109375" customWidth="1"/>
    <col min="2563" max="2563" width="8.85546875" customWidth="1"/>
    <col min="2564" max="2564" width="5.7109375" customWidth="1"/>
    <col min="2565" max="2565" width="10.140625" bestFit="1" customWidth="1"/>
    <col min="2566" max="2567" width="10" customWidth="1"/>
    <col min="2568" max="2568" width="12.85546875" customWidth="1"/>
    <col min="2569" max="2569" width="12.5703125" customWidth="1"/>
    <col min="2570" max="2570" width="11.5703125" customWidth="1"/>
    <col min="2571" max="2571" width="11.140625" customWidth="1"/>
    <col min="2572" max="2572" width="11.28515625" bestFit="1" customWidth="1"/>
    <col min="2573" max="2573" width="13.5703125" customWidth="1"/>
    <col min="2574" max="2575" width="11.7109375" customWidth="1"/>
    <col min="2576" max="2576" width="10.85546875" customWidth="1"/>
    <col min="2577" max="2577" width="10" customWidth="1"/>
    <col min="2578" max="2578" width="10.7109375" customWidth="1"/>
    <col min="2579" max="2580" width="10.28515625" customWidth="1"/>
    <col min="2581" max="2581" width="10.7109375" customWidth="1"/>
    <col min="2817" max="2817" width="4.28515625" customWidth="1"/>
    <col min="2818" max="2818" width="20.7109375" customWidth="1"/>
    <col min="2819" max="2819" width="8.85546875" customWidth="1"/>
    <col min="2820" max="2820" width="5.7109375" customWidth="1"/>
    <col min="2821" max="2821" width="10.140625" bestFit="1" customWidth="1"/>
    <col min="2822" max="2823" width="10" customWidth="1"/>
    <col min="2824" max="2824" width="12.85546875" customWidth="1"/>
    <col min="2825" max="2825" width="12.5703125" customWidth="1"/>
    <col min="2826" max="2826" width="11.5703125" customWidth="1"/>
    <col min="2827" max="2827" width="11.140625" customWidth="1"/>
    <col min="2828" max="2828" width="11.28515625" bestFit="1" customWidth="1"/>
    <col min="2829" max="2829" width="13.5703125" customWidth="1"/>
    <col min="2830" max="2831" width="11.7109375" customWidth="1"/>
    <col min="2832" max="2832" width="10.85546875" customWidth="1"/>
    <col min="2833" max="2833" width="10" customWidth="1"/>
    <col min="2834" max="2834" width="10.7109375" customWidth="1"/>
    <col min="2835" max="2836" width="10.28515625" customWidth="1"/>
    <col min="2837" max="2837" width="10.7109375" customWidth="1"/>
    <col min="3073" max="3073" width="4.28515625" customWidth="1"/>
    <col min="3074" max="3074" width="20.7109375" customWidth="1"/>
    <col min="3075" max="3075" width="8.85546875" customWidth="1"/>
    <col min="3076" max="3076" width="5.7109375" customWidth="1"/>
    <col min="3077" max="3077" width="10.140625" bestFit="1" customWidth="1"/>
    <col min="3078" max="3079" width="10" customWidth="1"/>
    <col min="3080" max="3080" width="12.85546875" customWidth="1"/>
    <col min="3081" max="3081" width="12.5703125" customWidth="1"/>
    <col min="3082" max="3082" width="11.5703125" customWidth="1"/>
    <col min="3083" max="3083" width="11.140625" customWidth="1"/>
    <col min="3084" max="3084" width="11.28515625" bestFit="1" customWidth="1"/>
    <col min="3085" max="3085" width="13.5703125" customWidth="1"/>
    <col min="3086" max="3087" width="11.7109375" customWidth="1"/>
    <col min="3088" max="3088" width="10.85546875" customWidth="1"/>
    <col min="3089" max="3089" width="10" customWidth="1"/>
    <col min="3090" max="3090" width="10.7109375" customWidth="1"/>
    <col min="3091" max="3092" width="10.28515625" customWidth="1"/>
    <col min="3093" max="3093" width="10.7109375" customWidth="1"/>
    <col min="3329" max="3329" width="4.28515625" customWidth="1"/>
    <col min="3330" max="3330" width="20.7109375" customWidth="1"/>
    <col min="3331" max="3331" width="8.85546875" customWidth="1"/>
    <col min="3332" max="3332" width="5.7109375" customWidth="1"/>
    <col min="3333" max="3333" width="10.140625" bestFit="1" customWidth="1"/>
    <col min="3334" max="3335" width="10" customWidth="1"/>
    <col min="3336" max="3336" width="12.85546875" customWidth="1"/>
    <col min="3337" max="3337" width="12.5703125" customWidth="1"/>
    <col min="3338" max="3338" width="11.5703125" customWidth="1"/>
    <col min="3339" max="3339" width="11.140625" customWidth="1"/>
    <col min="3340" max="3340" width="11.28515625" bestFit="1" customWidth="1"/>
    <col min="3341" max="3341" width="13.5703125" customWidth="1"/>
    <col min="3342" max="3343" width="11.7109375" customWidth="1"/>
    <col min="3344" max="3344" width="10.85546875" customWidth="1"/>
    <col min="3345" max="3345" width="10" customWidth="1"/>
    <col min="3346" max="3346" width="10.7109375" customWidth="1"/>
    <col min="3347" max="3348" width="10.28515625" customWidth="1"/>
    <col min="3349" max="3349" width="10.7109375" customWidth="1"/>
    <col min="3585" max="3585" width="4.28515625" customWidth="1"/>
    <col min="3586" max="3586" width="20.7109375" customWidth="1"/>
    <col min="3587" max="3587" width="8.85546875" customWidth="1"/>
    <col min="3588" max="3588" width="5.7109375" customWidth="1"/>
    <col min="3589" max="3589" width="10.140625" bestFit="1" customWidth="1"/>
    <col min="3590" max="3591" width="10" customWidth="1"/>
    <col min="3592" max="3592" width="12.85546875" customWidth="1"/>
    <col min="3593" max="3593" width="12.5703125" customWidth="1"/>
    <col min="3594" max="3594" width="11.5703125" customWidth="1"/>
    <col min="3595" max="3595" width="11.140625" customWidth="1"/>
    <col min="3596" max="3596" width="11.28515625" bestFit="1" customWidth="1"/>
    <col min="3597" max="3597" width="13.5703125" customWidth="1"/>
    <col min="3598" max="3599" width="11.7109375" customWidth="1"/>
    <col min="3600" max="3600" width="10.85546875" customWidth="1"/>
    <col min="3601" max="3601" width="10" customWidth="1"/>
    <col min="3602" max="3602" width="10.7109375" customWidth="1"/>
    <col min="3603" max="3604" width="10.28515625" customWidth="1"/>
    <col min="3605" max="3605" width="10.7109375" customWidth="1"/>
    <col min="3841" max="3841" width="4.28515625" customWidth="1"/>
    <col min="3842" max="3842" width="20.7109375" customWidth="1"/>
    <col min="3843" max="3843" width="8.85546875" customWidth="1"/>
    <col min="3844" max="3844" width="5.7109375" customWidth="1"/>
    <col min="3845" max="3845" width="10.140625" bestFit="1" customWidth="1"/>
    <col min="3846" max="3847" width="10" customWidth="1"/>
    <col min="3848" max="3848" width="12.85546875" customWidth="1"/>
    <col min="3849" max="3849" width="12.5703125" customWidth="1"/>
    <col min="3850" max="3850" width="11.5703125" customWidth="1"/>
    <col min="3851" max="3851" width="11.140625" customWidth="1"/>
    <col min="3852" max="3852" width="11.28515625" bestFit="1" customWidth="1"/>
    <col min="3853" max="3853" width="13.5703125" customWidth="1"/>
    <col min="3854" max="3855" width="11.7109375" customWidth="1"/>
    <col min="3856" max="3856" width="10.85546875" customWidth="1"/>
    <col min="3857" max="3857" width="10" customWidth="1"/>
    <col min="3858" max="3858" width="10.7109375" customWidth="1"/>
    <col min="3859" max="3860" width="10.28515625" customWidth="1"/>
    <col min="3861" max="3861" width="10.7109375" customWidth="1"/>
    <col min="4097" max="4097" width="4.28515625" customWidth="1"/>
    <col min="4098" max="4098" width="20.7109375" customWidth="1"/>
    <col min="4099" max="4099" width="8.85546875" customWidth="1"/>
    <col min="4100" max="4100" width="5.7109375" customWidth="1"/>
    <col min="4101" max="4101" width="10.140625" bestFit="1" customWidth="1"/>
    <col min="4102" max="4103" width="10" customWidth="1"/>
    <col min="4104" max="4104" width="12.85546875" customWidth="1"/>
    <col min="4105" max="4105" width="12.5703125" customWidth="1"/>
    <col min="4106" max="4106" width="11.5703125" customWidth="1"/>
    <col min="4107" max="4107" width="11.140625" customWidth="1"/>
    <col min="4108" max="4108" width="11.28515625" bestFit="1" customWidth="1"/>
    <col min="4109" max="4109" width="13.5703125" customWidth="1"/>
    <col min="4110" max="4111" width="11.7109375" customWidth="1"/>
    <col min="4112" max="4112" width="10.85546875" customWidth="1"/>
    <col min="4113" max="4113" width="10" customWidth="1"/>
    <col min="4114" max="4114" width="10.7109375" customWidth="1"/>
    <col min="4115" max="4116" width="10.28515625" customWidth="1"/>
    <col min="4117" max="4117" width="10.7109375" customWidth="1"/>
    <col min="4353" max="4353" width="4.28515625" customWidth="1"/>
    <col min="4354" max="4354" width="20.7109375" customWidth="1"/>
    <col min="4355" max="4355" width="8.85546875" customWidth="1"/>
    <col min="4356" max="4356" width="5.7109375" customWidth="1"/>
    <col min="4357" max="4357" width="10.140625" bestFit="1" customWidth="1"/>
    <col min="4358" max="4359" width="10" customWidth="1"/>
    <col min="4360" max="4360" width="12.85546875" customWidth="1"/>
    <col min="4361" max="4361" width="12.5703125" customWidth="1"/>
    <col min="4362" max="4362" width="11.5703125" customWidth="1"/>
    <col min="4363" max="4363" width="11.140625" customWidth="1"/>
    <col min="4364" max="4364" width="11.28515625" bestFit="1" customWidth="1"/>
    <col min="4365" max="4365" width="13.5703125" customWidth="1"/>
    <col min="4366" max="4367" width="11.7109375" customWidth="1"/>
    <col min="4368" max="4368" width="10.85546875" customWidth="1"/>
    <col min="4369" max="4369" width="10" customWidth="1"/>
    <col min="4370" max="4370" width="10.7109375" customWidth="1"/>
    <col min="4371" max="4372" width="10.28515625" customWidth="1"/>
    <col min="4373" max="4373" width="10.7109375" customWidth="1"/>
    <col min="4609" max="4609" width="4.28515625" customWidth="1"/>
    <col min="4610" max="4610" width="20.7109375" customWidth="1"/>
    <col min="4611" max="4611" width="8.85546875" customWidth="1"/>
    <col min="4612" max="4612" width="5.7109375" customWidth="1"/>
    <col min="4613" max="4613" width="10.140625" bestFit="1" customWidth="1"/>
    <col min="4614" max="4615" width="10" customWidth="1"/>
    <col min="4616" max="4616" width="12.85546875" customWidth="1"/>
    <col min="4617" max="4617" width="12.5703125" customWidth="1"/>
    <col min="4618" max="4618" width="11.5703125" customWidth="1"/>
    <col min="4619" max="4619" width="11.140625" customWidth="1"/>
    <col min="4620" max="4620" width="11.28515625" bestFit="1" customWidth="1"/>
    <col min="4621" max="4621" width="13.5703125" customWidth="1"/>
    <col min="4622" max="4623" width="11.7109375" customWidth="1"/>
    <col min="4624" max="4624" width="10.85546875" customWidth="1"/>
    <col min="4625" max="4625" width="10" customWidth="1"/>
    <col min="4626" max="4626" width="10.7109375" customWidth="1"/>
    <col min="4627" max="4628" width="10.28515625" customWidth="1"/>
    <col min="4629" max="4629" width="10.7109375" customWidth="1"/>
    <col min="4865" max="4865" width="4.28515625" customWidth="1"/>
    <col min="4866" max="4866" width="20.7109375" customWidth="1"/>
    <col min="4867" max="4867" width="8.85546875" customWidth="1"/>
    <col min="4868" max="4868" width="5.7109375" customWidth="1"/>
    <col min="4869" max="4869" width="10.140625" bestFit="1" customWidth="1"/>
    <col min="4870" max="4871" width="10" customWidth="1"/>
    <col min="4872" max="4872" width="12.85546875" customWidth="1"/>
    <col min="4873" max="4873" width="12.5703125" customWidth="1"/>
    <col min="4874" max="4874" width="11.5703125" customWidth="1"/>
    <col min="4875" max="4875" width="11.140625" customWidth="1"/>
    <col min="4876" max="4876" width="11.28515625" bestFit="1" customWidth="1"/>
    <col min="4877" max="4877" width="13.5703125" customWidth="1"/>
    <col min="4878" max="4879" width="11.7109375" customWidth="1"/>
    <col min="4880" max="4880" width="10.85546875" customWidth="1"/>
    <col min="4881" max="4881" width="10" customWidth="1"/>
    <col min="4882" max="4882" width="10.7109375" customWidth="1"/>
    <col min="4883" max="4884" width="10.28515625" customWidth="1"/>
    <col min="4885" max="4885" width="10.7109375" customWidth="1"/>
    <col min="5121" max="5121" width="4.28515625" customWidth="1"/>
    <col min="5122" max="5122" width="20.7109375" customWidth="1"/>
    <col min="5123" max="5123" width="8.85546875" customWidth="1"/>
    <col min="5124" max="5124" width="5.7109375" customWidth="1"/>
    <col min="5125" max="5125" width="10.140625" bestFit="1" customWidth="1"/>
    <col min="5126" max="5127" width="10" customWidth="1"/>
    <col min="5128" max="5128" width="12.85546875" customWidth="1"/>
    <col min="5129" max="5129" width="12.5703125" customWidth="1"/>
    <col min="5130" max="5130" width="11.5703125" customWidth="1"/>
    <col min="5131" max="5131" width="11.140625" customWidth="1"/>
    <col min="5132" max="5132" width="11.28515625" bestFit="1" customWidth="1"/>
    <col min="5133" max="5133" width="13.5703125" customWidth="1"/>
    <col min="5134" max="5135" width="11.7109375" customWidth="1"/>
    <col min="5136" max="5136" width="10.85546875" customWidth="1"/>
    <col min="5137" max="5137" width="10" customWidth="1"/>
    <col min="5138" max="5138" width="10.7109375" customWidth="1"/>
    <col min="5139" max="5140" width="10.28515625" customWidth="1"/>
    <col min="5141" max="5141" width="10.7109375" customWidth="1"/>
    <col min="5377" max="5377" width="4.28515625" customWidth="1"/>
    <col min="5378" max="5378" width="20.7109375" customWidth="1"/>
    <col min="5379" max="5379" width="8.85546875" customWidth="1"/>
    <col min="5380" max="5380" width="5.7109375" customWidth="1"/>
    <col min="5381" max="5381" width="10.140625" bestFit="1" customWidth="1"/>
    <col min="5382" max="5383" width="10" customWidth="1"/>
    <col min="5384" max="5384" width="12.85546875" customWidth="1"/>
    <col min="5385" max="5385" width="12.5703125" customWidth="1"/>
    <col min="5386" max="5386" width="11.5703125" customWidth="1"/>
    <col min="5387" max="5387" width="11.140625" customWidth="1"/>
    <col min="5388" max="5388" width="11.28515625" bestFit="1" customWidth="1"/>
    <col min="5389" max="5389" width="13.5703125" customWidth="1"/>
    <col min="5390" max="5391" width="11.7109375" customWidth="1"/>
    <col min="5392" max="5392" width="10.85546875" customWidth="1"/>
    <col min="5393" max="5393" width="10" customWidth="1"/>
    <col min="5394" max="5394" width="10.7109375" customWidth="1"/>
    <col min="5395" max="5396" width="10.28515625" customWidth="1"/>
    <col min="5397" max="5397" width="10.7109375" customWidth="1"/>
    <col min="5633" max="5633" width="4.28515625" customWidth="1"/>
    <col min="5634" max="5634" width="20.7109375" customWidth="1"/>
    <col min="5635" max="5635" width="8.85546875" customWidth="1"/>
    <col min="5636" max="5636" width="5.7109375" customWidth="1"/>
    <col min="5637" max="5637" width="10.140625" bestFit="1" customWidth="1"/>
    <col min="5638" max="5639" width="10" customWidth="1"/>
    <col min="5640" max="5640" width="12.85546875" customWidth="1"/>
    <col min="5641" max="5641" width="12.5703125" customWidth="1"/>
    <col min="5642" max="5642" width="11.5703125" customWidth="1"/>
    <col min="5643" max="5643" width="11.140625" customWidth="1"/>
    <col min="5644" max="5644" width="11.28515625" bestFit="1" customWidth="1"/>
    <col min="5645" max="5645" width="13.5703125" customWidth="1"/>
    <col min="5646" max="5647" width="11.7109375" customWidth="1"/>
    <col min="5648" max="5648" width="10.85546875" customWidth="1"/>
    <col min="5649" max="5649" width="10" customWidth="1"/>
    <col min="5650" max="5650" width="10.7109375" customWidth="1"/>
    <col min="5651" max="5652" width="10.28515625" customWidth="1"/>
    <col min="5653" max="5653" width="10.7109375" customWidth="1"/>
    <col min="5889" max="5889" width="4.28515625" customWidth="1"/>
    <col min="5890" max="5890" width="20.7109375" customWidth="1"/>
    <col min="5891" max="5891" width="8.85546875" customWidth="1"/>
    <col min="5892" max="5892" width="5.7109375" customWidth="1"/>
    <col min="5893" max="5893" width="10.140625" bestFit="1" customWidth="1"/>
    <col min="5894" max="5895" width="10" customWidth="1"/>
    <col min="5896" max="5896" width="12.85546875" customWidth="1"/>
    <col min="5897" max="5897" width="12.5703125" customWidth="1"/>
    <col min="5898" max="5898" width="11.5703125" customWidth="1"/>
    <col min="5899" max="5899" width="11.140625" customWidth="1"/>
    <col min="5900" max="5900" width="11.28515625" bestFit="1" customWidth="1"/>
    <col min="5901" max="5901" width="13.5703125" customWidth="1"/>
    <col min="5902" max="5903" width="11.7109375" customWidth="1"/>
    <col min="5904" max="5904" width="10.85546875" customWidth="1"/>
    <col min="5905" max="5905" width="10" customWidth="1"/>
    <col min="5906" max="5906" width="10.7109375" customWidth="1"/>
    <col min="5907" max="5908" width="10.28515625" customWidth="1"/>
    <col min="5909" max="5909" width="10.7109375" customWidth="1"/>
    <col min="6145" max="6145" width="4.28515625" customWidth="1"/>
    <col min="6146" max="6146" width="20.7109375" customWidth="1"/>
    <col min="6147" max="6147" width="8.85546875" customWidth="1"/>
    <col min="6148" max="6148" width="5.7109375" customWidth="1"/>
    <col min="6149" max="6149" width="10.140625" bestFit="1" customWidth="1"/>
    <col min="6150" max="6151" width="10" customWidth="1"/>
    <col min="6152" max="6152" width="12.85546875" customWidth="1"/>
    <col min="6153" max="6153" width="12.5703125" customWidth="1"/>
    <col min="6154" max="6154" width="11.5703125" customWidth="1"/>
    <col min="6155" max="6155" width="11.140625" customWidth="1"/>
    <col min="6156" max="6156" width="11.28515625" bestFit="1" customWidth="1"/>
    <col min="6157" max="6157" width="13.5703125" customWidth="1"/>
    <col min="6158" max="6159" width="11.7109375" customWidth="1"/>
    <col min="6160" max="6160" width="10.85546875" customWidth="1"/>
    <col min="6161" max="6161" width="10" customWidth="1"/>
    <col min="6162" max="6162" width="10.7109375" customWidth="1"/>
    <col min="6163" max="6164" width="10.28515625" customWidth="1"/>
    <col min="6165" max="6165" width="10.7109375" customWidth="1"/>
    <col min="6401" max="6401" width="4.28515625" customWidth="1"/>
    <col min="6402" max="6402" width="20.7109375" customWidth="1"/>
    <col min="6403" max="6403" width="8.85546875" customWidth="1"/>
    <col min="6404" max="6404" width="5.7109375" customWidth="1"/>
    <col min="6405" max="6405" width="10.140625" bestFit="1" customWidth="1"/>
    <col min="6406" max="6407" width="10" customWidth="1"/>
    <col min="6408" max="6408" width="12.85546875" customWidth="1"/>
    <col min="6409" max="6409" width="12.5703125" customWidth="1"/>
    <col min="6410" max="6410" width="11.5703125" customWidth="1"/>
    <col min="6411" max="6411" width="11.140625" customWidth="1"/>
    <col min="6412" max="6412" width="11.28515625" bestFit="1" customWidth="1"/>
    <col min="6413" max="6413" width="13.5703125" customWidth="1"/>
    <col min="6414" max="6415" width="11.7109375" customWidth="1"/>
    <col min="6416" max="6416" width="10.85546875" customWidth="1"/>
    <col min="6417" max="6417" width="10" customWidth="1"/>
    <col min="6418" max="6418" width="10.7109375" customWidth="1"/>
    <col min="6419" max="6420" width="10.28515625" customWidth="1"/>
    <col min="6421" max="6421" width="10.7109375" customWidth="1"/>
    <col min="6657" max="6657" width="4.28515625" customWidth="1"/>
    <col min="6658" max="6658" width="20.7109375" customWidth="1"/>
    <col min="6659" max="6659" width="8.85546875" customWidth="1"/>
    <col min="6660" max="6660" width="5.7109375" customWidth="1"/>
    <col min="6661" max="6661" width="10.140625" bestFit="1" customWidth="1"/>
    <col min="6662" max="6663" width="10" customWidth="1"/>
    <col min="6664" max="6664" width="12.85546875" customWidth="1"/>
    <col min="6665" max="6665" width="12.5703125" customWidth="1"/>
    <col min="6666" max="6666" width="11.5703125" customWidth="1"/>
    <col min="6667" max="6667" width="11.140625" customWidth="1"/>
    <col min="6668" max="6668" width="11.28515625" bestFit="1" customWidth="1"/>
    <col min="6669" max="6669" width="13.5703125" customWidth="1"/>
    <col min="6670" max="6671" width="11.7109375" customWidth="1"/>
    <col min="6672" max="6672" width="10.85546875" customWidth="1"/>
    <col min="6673" max="6673" width="10" customWidth="1"/>
    <col min="6674" max="6674" width="10.7109375" customWidth="1"/>
    <col min="6675" max="6676" width="10.28515625" customWidth="1"/>
    <col min="6677" max="6677" width="10.7109375" customWidth="1"/>
    <col min="6913" max="6913" width="4.28515625" customWidth="1"/>
    <col min="6914" max="6914" width="20.7109375" customWidth="1"/>
    <col min="6915" max="6915" width="8.85546875" customWidth="1"/>
    <col min="6916" max="6916" width="5.7109375" customWidth="1"/>
    <col min="6917" max="6917" width="10.140625" bestFit="1" customWidth="1"/>
    <col min="6918" max="6919" width="10" customWidth="1"/>
    <col min="6920" max="6920" width="12.85546875" customWidth="1"/>
    <col min="6921" max="6921" width="12.5703125" customWidth="1"/>
    <col min="6922" max="6922" width="11.5703125" customWidth="1"/>
    <col min="6923" max="6923" width="11.140625" customWidth="1"/>
    <col min="6924" max="6924" width="11.28515625" bestFit="1" customWidth="1"/>
    <col min="6925" max="6925" width="13.5703125" customWidth="1"/>
    <col min="6926" max="6927" width="11.7109375" customWidth="1"/>
    <col min="6928" max="6928" width="10.85546875" customWidth="1"/>
    <col min="6929" max="6929" width="10" customWidth="1"/>
    <col min="6930" max="6930" width="10.7109375" customWidth="1"/>
    <col min="6931" max="6932" width="10.28515625" customWidth="1"/>
    <col min="6933" max="6933" width="10.7109375" customWidth="1"/>
    <col min="7169" max="7169" width="4.28515625" customWidth="1"/>
    <col min="7170" max="7170" width="20.7109375" customWidth="1"/>
    <col min="7171" max="7171" width="8.85546875" customWidth="1"/>
    <col min="7172" max="7172" width="5.7109375" customWidth="1"/>
    <col min="7173" max="7173" width="10.140625" bestFit="1" customWidth="1"/>
    <col min="7174" max="7175" width="10" customWidth="1"/>
    <col min="7176" max="7176" width="12.85546875" customWidth="1"/>
    <col min="7177" max="7177" width="12.5703125" customWidth="1"/>
    <col min="7178" max="7178" width="11.5703125" customWidth="1"/>
    <col min="7179" max="7179" width="11.140625" customWidth="1"/>
    <col min="7180" max="7180" width="11.28515625" bestFit="1" customWidth="1"/>
    <col min="7181" max="7181" width="13.5703125" customWidth="1"/>
    <col min="7182" max="7183" width="11.7109375" customWidth="1"/>
    <col min="7184" max="7184" width="10.85546875" customWidth="1"/>
    <col min="7185" max="7185" width="10" customWidth="1"/>
    <col min="7186" max="7186" width="10.7109375" customWidth="1"/>
    <col min="7187" max="7188" width="10.28515625" customWidth="1"/>
    <col min="7189" max="7189" width="10.7109375" customWidth="1"/>
    <col min="7425" max="7425" width="4.28515625" customWidth="1"/>
    <col min="7426" max="7426" width="20.7109375" customWidth="1"/>
    <col min="7427" max="7427" width="8.85546875" customWidth="1"/>
    <col min="7428" max="7428" width="5.7109375" customWidth="1"/>
    <col min="7429" max="7429" width="10.140625" bestFit="1" customWidth="1"/>
    <col min="7430" max="7431" width="10" customWidth="1"/>
    <col min="7432" max="7432" width="12.85546875" customWidth="1"/>
    <col min="7433" max="7433" width="12.5703125" customWidth="1"/>
    <col min="7434" max="7434" width="11.5703125" customWidth="1"/>
    <col min="7435" max="7435" width="11.140625" customWidth="1"/>
    <col min="7436" max="7436" width="11.28515625" bestFit="1" customWidth="1"/>
    <col min="7437" max="7437" width="13.5703125" customWidth="1"/>
    <col min="7438" max="7439" width="11.7109375" customWidth="1"/>
    <col min="7440" max="7440" width="10.85546875" customWidth="1"/>
    <col min="7441" max="7441" width="10" customWidth="1"/>
    <col min="7442" max="7442" width="10.7109375" customWidth="1"/>
    <col min="7443" max="7444" width="10.28515625" customWidth="1"/>
    <col min="7445" max="7445" width="10.7109375" customWidth="1"/>
    <col min="7681" max="7681" width="4.28515625" customWidth="1"/>
    <col min="7682" max="7682" width="20.7109375" customWidth="1"/>
    <col min="7683" max="7683" width="8.85546875" customWidth="1"/>
    <col min="7684" max="7684" width="5.7109375" customWidth="1"/>
    <col min="7685" max="7685" width="10.140625" bestFit="1" customWidth="1"/>
    <col min="7686" max="7687" width="10" customWidth="1"/>
    <col min="7688" max="7688" width="12.85546875" customWidth="1"/>
    <col min="7689" max="7689" width="12.5703125" customWidth="1"/>
    <col min="7690" max="7690" width="11.5703125" customWidth="1"/>
    <col min="7691" max="7691" width="11.140625" customWidth="1"/>
    <col min="7692" max="7692" width="11.28515625" bestFit="1" customWidth="1"/>
    <col min="7693" max="7693" width="13.5703125" customWidth="1"/>
    <col min="7694" max="7695" width="11.7109375" customWidth="1"/>
    <col min="7696" max="7696" width="10.85546875" customWidth="1"/>
    <col min="7697" max="7697" width="10" customWidth="1"/>
    <col min="7698" max="7698" width="10.7109375" customWidth="1"/>
    <col min="7699" max="7700" width="10.28515625" customWidth="1"/>
    <col min="7701" max="7701" width="10.7109375" customWidth="1"/>
    <col min="7937" max="7937" width="4.28515625" customWidth="1"/>
    <col min="7938" max="7938" width="20.7109375" customWidth="1"/>
    <col min="7939" max="7939" width="8.85546875" customWidth="1"/>
    <col min="7940" max="7940" width="5.7109375" customWidth="1"/>
    <col min="7941" max="7941" width="10.140625" bestFit="1" customWidth="1"/>
    <col min="7942" max="7943" width="10" customWidth="1"/>
    <col min="7944" max="7944" width="12.85546875" customWidth="1"/>
    <col min="7945" max="7945" width="12.5703125" customWidth="1"/>
    <col min="7946" max="7946" width="11.5703125" customWidth="1"/>
    <col min="7947" max="7947" width="11.140625" customWidth="1"/>
    <col min="7948" max="7948" width="11.28515625" bestFit="1" customWidth="1"/>
    <col min="7949" max="7949" width="13.5703125" customWidth="1"/>
    <col min="7950" max="7951" width="11.7109375" customWidth="1"/>
    <col min="7952" max="7952" width="10.85546875" customWidth="1"/>
    <col min="7953" max="7953" width="10" customWidth="1"/>
    <col min="7954" max="7954" width="10.7109375" customWidth="1"/>
    <col min="7955" max="7956" width="10.28515625" customWidth="1"/>
    <col min="7957" max="7957" width="10.7109375" customWidth="1"/>
    <col min="8193" max="8193" width="4.28515625" customWidth="1"/>
    <col min="8194" max="8194" width="20.7109375" customWidth="1"/>
    <col min="8195" max="8195" width="8.85546875" customWidth="1"/>
    <col min="8196" max="8196" width="5.7109375" customWidth="1"/>
    <col min="8197" max="8197" width="10.140625" bestFit="1" customWidth="1"/>
    <col min="8198" max="8199" width="10" customWidth="1"/>
    <col min="8200" max="8200" width="12.85546875" customWidth="1"/>
    <col min="8201" max="8201" width="12.5703125" customWidth="1"/>
    <col min="8202" max="8202" width="11.5703125" customWidth="1"/>
    <col min="8203" max="8203" width="11.140625" customWidth="1"/>
    <col min="8204" max="8204" width="11.28515625" bestFit="1" customWidth="1"/>
    <col min="8205" max="8205" width="13.5703125" customWidth="1"/>
    <col min="8206" max="8207" width="11.7109375" customWidth="1"/>
    <col min="8208" max="8208" width="10.85546875" customWidth="1"/>
    <col min="8209" max="8209" width="10" customWidth="1"/>
    <col min="8210" max="8210" width="10.7109375" customWidth="1"/>
    <col min="8211" max="8212" width="10.28515625" customWidth="1"/>
    <col min="8213" max="8213" width="10.7109375" customWidth="1"/>
    <col min="8449" max="8449" width="4.28515625" customWidth="1"/>
    <col min="8450" max="8450" width="20.7109375" customWidth="1"/>
    <col min="8451" max="8451" width="8.85546875" customWidth="1"/>
    <col min="8452" max="8452" width="5.7109375" customWidth="1"/>
    <col min="8453" max="8453" width="10.140625" bestFit="1" customWidth="1"/>
    <col min="8454" max="8455" width="10" customWidth="1"/>
    <col min="8456" max="8456" width="12.85546875" customWidth="1"/>
    <col min="8457" max="8457" width="12.5703125" customWidth="1"/>
    <col min="8458" max="8458" width="11.5703125" customWidth="1"/>
    <col min="8459" max="8459" width="11.140625" customWidth="1"/>
    <col min="8460" max="8460" width="11.28515625" bestFit="1" customWidth="1"/>
    <col min="8461" max="8461" width="13.5703125" customWidth="1"/>
    <col min="8462" max="8463" width="11.7109375" customWidth="1"/>
    <col min="8464" max="8464" width="10.85546875" customWidth="1"/>
    <col min="8465" max="8465" width="10" customWidth="1"/>
    <col min="8466" max="8466" width="10.7109375" customWidth="1"/>
    <col min="8467" max="8468" width="10.28515625" customWidth="1"/>
    <col min="8469" max="8469" width="10.7109375" customWidth="1"/>
    <col min="8705" max="8705" width="4.28515625" customWidth="1"/>
    <col min="8706" max="8706" width="20.7109375" customWidth="1"/>
    <col min="8707" max="8707" width="8.85546875" customWidth="1"/>
    <col min="8708" max="8708" width="5.7109375" customWidth="1"/>
    <col min="8709" max="8709" width="10.140625" bestFit="1" customWidth="1"/>
    <col min="8710" max="8711" width="10" customWidth="1"/>
    <col min="8712" max="8712" width="12.85546875" customWidth="1"/>
    <col min="8713" max="8713" width="12.5703125" customWidth="1"/>
    <col min="8714" max="8714" width="11.5703125" customWidth="1"/>
    <col min="8715" max="8715" width="11.140625" customWidth="1"/>
    <col min="8716" max="8716" width="11.28515625" bestFit="1" customWidth="1"/>
    <col min="8717" max="8717" width="13.5703125" customWidth="1"/>
    <col min="8718" max="8719" width="11.7109375" customWidth="1"/>
    <col min="8720" max="8720" width="10.85546875" customWidth="1"/>
    <col min="8721" max="8721" width="10" customWidth="1"/>
    <col min="8722" max="8722" width="10.7109375" customWidth="1"/>
    <col min="8723" max="8724" width="10.28515625" customWidth="1"/>
    <col min="8725" max="8725" width="10.7109375" customWidth="1"/>
    <col min="8961" max="8961" width="4.28515625" customWidth="1"/>
    <col min="8962" max="8962" width="20.7109375" customWidth="1"/>
    <col min="8963" max="8963" width="8.85546875" customWidth="1"/>
    <col min="8964" max="8964" width="5.7109375" customWidth="1"/>
    <col min="8965" max="8965" width="10.140625" bestFit="1" customWidth="1"/>
    <col min="8966" max="8967" width="10" customWidth="1"/>
    <col min="8968" max="8968" width="12.85546875" customWidth="1"/>
    <col min="8969" max="8969" width="12.5703125" customWidth="1"/>
    <col min="8970" max="8970" width="11.5703125" customWidth="1"/>
    <col min="8971" max="8971" width="11.140625" customWidth="1"/>
    <col min="8972" max="8972" width="11.28515625" bestFit="1" customWidth="1"/>
    <col min="8973" max="8973" width="13.5703125" customWidth="1"/>
    <col min="8974" max="8975" width="11.7109375" customWidth="1"/>
    <col min="8976" max="8976" width="10.85546875" customWidth="1"/>
    <col min="8977" max="8977" width="10" customWidth="1"/>
    <col min="8978" max="8978" width="10.7109375" customWidth="1"/>
    <col min="8979" max="8980" width="10.28515625" customWidth="1"/>
    <col min="8981" max="8981" width="10.7109375" customWidth="1"/>
    <col min="9217" max="9217" width="4.28515625" customWidth="1"/>
    <col min="9218" max="9218" width="20.7109375" customWidth="1"/>
    <col min="9219" max="9219" width="8.85546875" customWidth="1"/>
    <col min="9220" max="9220" width="5.7109375" customWidth="1"/>
    <col min="9221" max="9221" width="10.140625" bestFit="1" customWidth="1"/>
    <col min="9222" max="9223" width="10" customWidth="1"/>
    <col min="9224" max="9224" width="12.85546875" customWidth="1"/>
    <col min="9225" max="9225" width="12.5703125" customWidth="1"/>
    <col min="9226" max="9226" width="11.5703125" customWidth="1"/>
    <col min="9227" max="9227" width="11.140625" customWidth="1"/>
    <col min="9228" max="9228" width="11.28515625" bestFit="1" customWidth="1"/>
    <col min="9229" max="9229" width="13.5703125" customWidth="1"/>
    <col min="9230" max="9231" width="11.7109375" customWidth="1"/>
    <col min="9232" max="9232" width="10.85546875" customWidth="1"/>
    <col min="9233" max="9233" width="10" customWidth="1"/>
    <col min="9234" max="9234" width="10.7109375" customWidth="1"/>
    <col min="9235" max="9236" width="10.28515625" customWidth="1"/>
    <col min="9237" max="9237" width="10.7109375" customWidth="1"/>
    <col min="9473" max="9473" width="4.28515625" customWidth="1"/>
    <col min="9474" max="9474" width="20.7109375" customWidth="1"/>
    <col min="9475" max="9475" width="8.85546875" customWidth="1"/>
    <col min="9476" max="9476" width="5.7109375" customWidth="1"/>
    <col min="9477" max="9477" width="10.140625" bestFit="1" customWidth="1"/>
    <col min="9478" max="9479" width="10" customWidth="1"/>
    <col min="9480" max="9480" width="12.85546875" customWidth="1"/>
    <col min="9481" max="9481" width="12.5703125" customWidth="1"/>
    <col min="9482" max="9482" width="11.5703125" customWidth="1"/>
    <col min="9483" max="9483" width="11.140625" customWidth="1"/>
    <col min="9484" max="9484" width="11.28515625" bestFit="1" customWidth="1"/>
    <col min="9485" max="9485" width="13.5703125" customWidth="1"/>
    <col min="9486" max="9487" width="11.7109375" customWidth="1"/>
    <col min="9488" max="9488" width="10.85546875" customWidth="1"/>
    <col min="9489" max="9489" width="10" customWidth="1"/>
    <col min="9490" max="9490" width="10.7109375" customWidth="1"/>
    <col min="9491" max="9492" width="10.28515625" customWidth="1"/>
    <col min="9493" max="9493" width="10.7109375" customWidth="1"/>
    <col min="9729" max="9729" width="4.28515625" customWidth="1"/>
    <col min="9730" max="9730" width="20.7109375" customWidth="1"/>
    <col min="9731" max="9731" width="8.85546875" customWidth="1"/>
    <col min="9732" max="9732" width="5.7109375" customWidth="1"/>
    <col min="9733" max="9733" width="10.140625" bestFit="1" customWidth="1"/>
    <col min="9734" max="9735" width="10" customWidth="1"/>
    <col min="9736" max="9736" width="12.85546875" customWidth="1"/>
    <col min="9737" max="9737" width="12.5703125" customWidth="1"/>
    <col min="9738" max="9738" width="11.5703125" customWidth="1"/>
    <col min="9739" max="9739" width="11.140625" customWidth="1"/>
    <col min="9740" max="9740" width="11.28515625" bestFit="1" customWidth="1"/>
    <col min="9741" max="9741" width="13.5703125" customWidth="1"/>
    <col min="9742" max="9743" width="11.7109375" customWidth="1"/>
    <col min="9744" max="9744" width="10.85546875" customWidth="1"/>
    <col min="9745" max="9745" width="10" customWidth="1"/>
    <col min="9746" max="9746" width="10.7109375" customWidth="1"/>
    <col min="9747" max="9748" width="10.28515625" customWidth="1"/>
    <col min="9749" max="9749" width="10.7109375" customWidth="1"/>
    <col min="9985" max="9985" width="4.28515625" customWidth="1"/>
    <col min="9986" max="9986" width="20.7109375" customWidth="1"/>
    <col min="9987" max="9987" width="8.85546875" customWidth="1"/>
    <col min="9988" max="9988" width="5.7109375" customWidth="1"/>
    <col min="9989" max="9989" width="10.140625" bestFit="1" customWidth="1"/>
    <col min="9990" max="9991" width="10" customWidth="1"/>
    <col min="9992" max="9992" width="12.85546875" customWidth="1"/>
    <col min="9993" max="9993" width="12.5703125" customWidth="1"/>
    <col min="9994" max="9994" width="11.5703125" customWidth="1"/>
    <col min="9995" max="9995" width="11.140625" customWidth="1"/>
    <col min="9996" max="9996" width="11.28515625" bestFit="1" customWidth="1"/>
    <col min="9997" max="9997" width="13.5703125" customWidth="1"/>
    <col min="9998" max="9999" width="11.7109375" customWidth="1"/>
    <col min="10000" max="10000" width="10.85546875" customWidth="1"/>
    <col min="10001" max="10001" width="10" customWidth="1"/>
    <col min="10002" max="10002" width="10.7109375" customWidth="1"/>
    <col min="10003" max="10004" width="10.28515625" customWidth="1"/>
    <col min="10005" max="10005" width="10.7109375" customWidth="1"/>
    <col min="10241" max="10241" width="4.28515625" customWidth="1"/>
    <col min="10242" max="10242" width="20.7109375" customWidth="1"/>
    <col min="10243" max="10243" width="8.85546875" customWidth="1"/>
    <col min="10244" max="10244" width="5.7109375" customWidth="1"/>
    <col min="10245" max="10245" width="10.140625" bestFit="1" customWidth="1"/>
    <col min="10246" max="10247" width="10" customWidth="1"/>
    <col min="10248" max="10248" width="12.85546875" customWidth="1"/>
    <col min="10249" max="10249" width="12.5703125" customWidth="1"/>
    <col min="10250" max="10250" width="11.5703125" customWidth="1"/>
    <col min="10251" max="10251" width="11.140625" customWidth="1"/>
    <col min="10252" max="10252" width="11.28515625" bestFit="1" customWidth="1"/>
    <col min="10253" max="10253" width="13.5703125" customWidth="1"/>
    <col min="10254" max="10255" width="11.7109375" customWidth="1"/>
    <col min="10256" max="10256" width="10.85546875" customWidth="1"/>
    <col min="10257" max="10257" width="10" customWidth="1"/>
    <col min="10258" max="10258" width="10.7109375" customWidth="1"/>
    <col min="10259" max="10260" width="10.28515625" customWidth="1"/>
    <col min="10261" max="10261" width="10.7109375" customWidth="1"/>
    <col min="10497" max="10497" width="4.28515625" customWidth="1"/>
    <col min="10498" max="10498" width="20.7109375" customWidth="1"/>
    <col min="10499" max="10499" width="8.85546875" customWidth="1"/>
    <col min="10500" max="10500" width="5.7109375" customWidth="1"/>
    <col min="10501" max="10501" width="10.140625" bestFit="1" customWidth="1"/>
    <col min="10502" max="10503" width="10" customWidth="1"/>
    <col min="10504" max="10504" width="12.85546875" customWidth="1"/>
    <col min="10505" max="10505" width="12.5703125" customWidth="1"/>
    <col min="10506" max="10506" width="11.5703125" customWidth="1"/>
    <col min="10507" max="10507" width="11.140625" customWidth="1"/>
    <col min="10508" max="10508" width="11.28515625" bestFit="1" customWidth="1"/>
    <col min="10509" max="10509" width="13.5703125" customWidth="1"/>
    <col min="10510" max="10511" width="11.7109375" customWidth="1"/>
    <col min="10512" max="10512" width="10.85546875" customWidth="1"/>
    <col min="10513" max="10513" width="10" customWidth="1"/>
    <col min="10514" max="10514" width="10.7109375" customWidth="1"/>
    <col min="10515" max="10516" width="10.28515625" customWidth="1"/>
    <col min="10517" max="10517" width="10.7109375" customWidth="1"/>
    <col min="10753" max="10753" width="4.28515625" customWidth="1"/>
    <col min="10754" max="10754" width="20.7109375" customWidth="1"/>
    <col min="10755" max="10755" width="8.85546875" customWidth="1"/>
    <col min="10756" max="10756" width="5.7109375" customWidth="1"/>
    <col min="10757" max="10757" width="10.140625" bestFit="1" customWidth="1"/>
    <col min="10758" max="10759" width="10" customWidth="1"/>
    <col min="10760" max="10760" width="12.85546875" customWidth="1"/>
    <col min="10761" max="10761" width="12.5703125" customWidth="1"/>
    <col min="10762" max="10762" width="11.5703125" customWidth="1"/>
    <col min="10763" max="10763" width="11.140625" customWidth="1"/>
    <col min="10764" max="10764" width="11.28515625" bestFit="1" customWidth="1"/>
    <col min="10765" max="10765" width="13.5703125" customWidth="1"/>
    <col min="10766" max="10767" width="11.7109375" customWidth="1"/>
    <col min="10768" max="10768" width="10.85546875" customWidth="1"/>
    <col min="10769" max="10769" width="10" customWidth="1"/>
    <col min="10770" max="10770" width="10.7109375" customWidth="1"/>
    <col min="10771" max="10772" width="10.28515625" customWidth="1"/>
    <col min="10773" max="10773" width="10.7109375" customWidth="1"/>
    <col min="11009" max="11009" width="4.28515625" customWidth="1"/>
    <col min="11010" max="11010" width="20.7109375" customWidth="1"/>
    <col min="11011" max="11011" width="8.85546875" customWidth="1"/>
    <col min="11012" max="11012" width="5.7109375" customWidth="1"/>
    <col min="11013" max="11013" width="10.140625" bestFit="1" customWidth="1"/>
    <col min="11014" max="11015" width="10" customWidth="1"/>
    <col min="11016" max="11016" width="12.85546875" customWidth="1"/>
    <col min="11017" max="11017" width="12.5703125" customWidth="1"/>
    <col min="11018" max="11018" width="11.5703125" customWidth="1"/>
    <col min="11019" max="11019" width="11.140625" customWidth="1"/>
    <col min="11020" max="11020" width="11.28515625" bestFit="1" customWidth="1"/>
    <col min="11021" max="11021" width="13.5703125" customWidth="1"/>
    <col min="11022" max="11023" width="11.7109375" customWidth="1"/>
    <col min="11024" max="11024" width="10.85546875" customWidth="1"/>
    <col min="11025" max="11025" width="10" customWidth="1"/>
    <col min="11026" max="11026" width="10.7109375" customWidth="1"/>
    <col min="11027" max="11028" width="10.28515625" customWidth="1"/>
    <col min="11029" max="11029" width="10.7109375" customWidth="1"/>
    <col min="11265" max="11265" width="4.28515625" customWidth="1"/>
    <col min="11266" max="11266" width="20.7109375" customWidth="1"/>
    <col min="11267" max="11267" width="8.85546875" customWidth="1"/>
    <col min="11268" max="11268" width="5.7109375" customWidth="1"/>
    <col min="11269" max="11269" width="10.140625" bestFit="1" customWidth="1"/>
    <col min="11270" max="11271" width="10" customWidth="1"/>
    <col min="11272" max="11272" width="12.85546875" customWidth="1"/>
    <col min="11273" max="11273" width="12.5703125" customWidth="1"/>
    <col min="11274" max="11274" width="11.5703125" customWidth="1"/>
    <col min="11275" max="11275" width="11.140625" customWidth="1"/>
    <col min="11276" max="11276" width="11.28515625" bestFit="1" customWidth="1"/>
    <col min="11277" max="11277" width="13.5703125" customWidth="1"/>
    <col min="11278" max="11279" width="11.7109375" customWidth="1"/>
    <col min="11280" max="11280" width="10.85546875" customWidth="1"/>
    <col min="11281" max="11281" width="10" customWidth="1"/>
    <col min="11282" max="11282" width="10.7109375" customWidth="1"/>
    <col min="11283" max="11284" width="10.28515625" customWidth="1"/>
    <col min="11285" max="11285" width="10.7109375" customWidth="1"/>
    <col min="11521" max="11521" width="4.28515625" customWidth="1"/>
    <col min="11522" max="11522" width="20.7109375" customWidth="1"/>
    <col min="11523" max="11523" width="8.85546875" customWidth="1"/>
    <col min="11524" max="11524" width="5.7109375" customWidth="1"/>
    <col min="11525" max="11525" width="10.140625" bestFit="1" customWidth="1"/>
    <col min="11526" max="11527" width="10" customWidth="1"/>
    <col min="11528" max="11528" width="12.85546875" customWidth="1"/>
    <col min="11529" max="11529" width="12.5703125" customWidth="1"/>
    <col min="11530" max="11530" width="11.5703125" customWidth="1"/>
    <col min="11531" max="11531" width="11.140625" customWidth="1"/>
    <col min="11532" max="11532" width="11.28515625" bestFit="1" customWidth="1"/>
    <col min="11533" max="11533" width="13.5703125" customWidth="1"/>
    <col min="11534" max="11535" width="11.7109375" customWidth="1"/>
    <col min="11536" max="11536" width="10.85546875" customWidth="1"/>
    <col min="11537" max="11537" width="10" customWidth="1"/>
    <col min="11538" max="11538" width="10.7109375" customWidth="1"/>
    <col min="11539" max="11540" width="10.28515625" customWidth="1"/>
    <col min="11541" max="11541" width="10.7109375" customWidth="1"/>
    <col min="11777" max="11777" width="4.28515625" customWidth="1"/>
    <col min="11778" max="11778" width="20.7109375" customWidth="1"/>
    <col min="11779" max="11779" width="8.85546875" customWidth="1"/>
    <col min="11780" max="11780" width="5.7109375" customWidth="1"/>
    <col min="11781" max="11781" width="10.140625" bestFit="1" customWidth="1"/>
    <col min="11782" max="11783" width="10" customWidth="1"/>
    <col min="11784" max="11784" width="12.85546875" customWidth="1"/>
    <col min="11785" max="11785" width="12.5703125" customWidth="1"/>
    <col min="11786" max="11786" width="11.5703125" customWidth="1"/>
    <col min="11787" max="11787" width="11.140625" customWidth="1"/>
    <col min="11788" max="11788" width="11.28515625" bestFit="1" customWidth="1"/>
    <col min="11789" max="11789" width="13.5703125" customWidth="1"/>
    <col min="11790" max="11791" width="11.7109375" customWidth="1"/>
    <col min="11792" max="11792" width="10.85546875" customWidth="1"/>
    <col min="11793" max="11793" width="10" customWidth="1"/>
    <col min="11794" max="11794" width="10.7109375" customWidth="1"/>
    <col min="11795" max="11796" width="10.28515625" customWidth="1"/>
    <col min="11797" max="11797" width="10.7109375" customWidth="1"/>
    <col min="12033" max="12033" width="4.28515625" customWidth="1"/>
    <col min="12034" max="12034" width="20.7109375" customWidth="1"/>
    <col min="12035" max="12035" width="8.85546875" customWidth="1"/>
    <col min="12036" max="12036" width="5.7109375" customWidth="1"/>
    <col min="12037" max="12037" width="10.140625" bestFit="1" customWidth="1"/>
    <col min="12038" max="12039" width="10" customWidth="1"/>
    <col min="12040" max="12040" width="12.85546875" customWidth="1"/>
    <col min="12041" max="12041" width="12.5703125" customWidth="1"/>
    <col min="12042" max="12042" width="11.5703125" customWidth="1"/>
    <col min="12043" max="12043" width="11.140625" customWidth="1"/>
    <col min="12044" max="12044" width="11.28515625" bestFit="1" customWidth="1"/>
    <col min="12045" max="12045" width="13.5703125" customWidth="1"/>
    <col min="12046" max="12047" width="11.7109375" customWidth="1"/>
    <col min="12048" max="12048" width="10.85546875" customWidth="1"/>
    <col min="12049" max="12049" width="10" customWidth="1"/>
    <col min="12050" max="12050" width="10.7109375" customWidth="1"/>
    <col min="12051" max="12052" width="10.28515625" customWidth="1"/>
    <col min="12053" max="12053" width="10.7109375" customWidth="1"/>
    <col min="12289" max="12289" width="4.28515625" customWidth="1"/>
    <col min="12290" max="12290" width="20.7109375" customWidth="1"/>
    <col min="12291" max="12291" width="8.85546875" customWidth="1"/>
    <col min="12292" max="12292" width="5.7109375" customWidth="1"/>
    <col min="12293" max="12293" width="10.140625" bestFit="1" customWidth="1"/>
    <col min="12294" max="12295" width="10" customWidth="1"/>
    <col min="12296" max="12296" width="12.85546875" customWidth="1"/>
    <col min="12297" max="12297" width="12.5703125" customWidth="1"/>
    <col min="12298" max="12298" width="11.5703125" customWidth="1"/>
    <col min="12299" max="12299" width="11.140625" customWidth="1"/>
    <col min="12300" max="12300" width="11.28515625" bestFit="1" customWidth="1"/>
    <col min="12301" max="12301" width="13.5703125" customWidth="1"/>
    <col min="12302" max="12303" width="11.7109375" customWidth="1"/>
    <col min="12304" max="12304" width="10.85546875" customWidth="1"/>
    <col min="12305" max="12305" width="10" customWidth="1"/>
    <col min="12306" max="12306" width="10.7109375" customWidth="1"/>
    <col min="12307" max="12308" width="10.28515625" customWidth="1"/>
    <col min="12309" max="12309" width="10.7109375" customWidth="1"/>
    <col min="12545" max="12545" width="4.28515625" customWidth="1"/>
    <col min="12546" max="12546" width="20.7109375" customWidth="1"/>
    <col min="12547" max="12547" width="8.85546875" customWidth="1"/>
    <col min="12548" max="12548" width="5.7109375" customWidth="1"/>
    <col min="12549" max="12549" width="10.140625" bestFit="1" customWidth="1"/>
    <col min="12550" max="12551" width="10" customWidth="1"/>
    <col min="12552" max="12552" width="12.85546875" customWidth="1"/>
    <col min="12553" max="12553" width="12.5703125" customWidth="1"/>
    <col min="12554" max="12554" width="11.5703125" customWidth="1"/>
    <col min="12555" max="12555" width="11.140625" customWidth="1"/>
    <col min="12556" max="12556" width="11.28515625" bestFit="1" customWidth="1"/>
    <col min="12557" max="12557" width="13.5703125" customWidth="1"/>
    <col min="12558" max="12559" width="11.7109375" customWidth="1"/>
    <col min="12560" max="12560" width="10.85546875" customWidth="1"/>
    <col min="12561" max="12561" width="10" customWidth="1"/>
    <col min="12562" max="12562" width="10.7109375" customWidth="1"/>
    <col min="12563" max="12564" width="10.28515625" customWidth="1"/>
    <col min="12565" max="12565" width="10.7109375" customWidth="1"/>
    <col min="12801" max="12801" width="4.28515625" customWidth="1"/>
    <col min="12802" max="12802" width="20.7109375" customWidth="1"/>
    <col min="12803" max="12803" width="8.85546875" customWidth="1"/>
    <col min="12804" max="12804" width="5.7109375" customWidth="1"/>
    <col min="12805" max="12805" width="10.140625" bestFit="1" customWidth="1"/>
    <col min="12806" max="12807" width="10" customWidth="1"/>
    <col min="12808" max="12808" width="12.85546875" customWidth="1"/>
    <col min="12809" max="12809" width="12.5703125" customWidth="1"/>
    <col min="12810" max="12810" width="11.5703125" customWidth="1"/>
    <col min="12811" max="12811" width="11.140625" customWidth="1"/>
    <col min="12812" max="12812" width="11.28515625" bestFit="1" customWidth="1"/>
    <col min="12813" max="12813" width="13.5703125" customWidth="1"/>
    <col min="12814" max="12815" width="11.7109375" customWidth="1"/>
    <col min="12816" max="12816" width="10.85546875" customWidth="1"/>
    <col min="12817" max="12817" width="10" customWidth="1"/>
    <col min="12818" max="12818" width="10.7109375" customWidth="1"/>
    <col min="12819" max="12820" width="10.28515625" customWidth="1"/>
    <col min="12821" max="12821" width="10.7109375" customWidth="1"/>
    <col min="13057" max="13057" width="4.28515625" customWidth="1"/>
    <col min="13058" max="13058" width="20.7109375" customWidth="1"/>
    <col min="13059" max="13059" width="8.85546875" customWidth="1"/>
    <col min="13060" max="13060" width="5.7109375" customWidth="1"/>
    <col min="13061" max="13061" width="10.140625" bestFit="1" customWidth="1"/>
    <col min="13062" max="13063" width="10" customWidth="1"/>
    <col min="13064" max="13064" width="12.85546875" customWidth="1"/>
    <col min="13065" max="13065" width="12.5703125" customWidth="1"/>
    <col min="13066" max="13066" width="11.5703125" customWidth="1"/>
    <col min="13067" max="13067" width="11.140625" customWidth="1"/>
    <col min="13068" max="13068" width="11.28515625" bestFit="1" customWidth="1"/>
    <col min="13069" max="13069" width="13.5703125" customWidth="1"/>
    <col min="13070" max="13071" width="11.7109375" customWidth="1"/>
    <col min="13072" max="13072" width="10.85546875" customWidth="1"/>
    <col min="13073" max="13073" width="10" customWidth="1"/>
    <col min="13074" max="13074" width="10.7109375" customWidth="1"/>
    <col min="13075" max="13076" width="10.28515625" customWidth="1"/>
    <col min="13077" max="13077" width="10.7109375" customWidth="1"/>
    <col min="13313" max="13313" width="4.28515625" customWidth="1"/>
    <col min="13314" max="13314" width="20.7109375" customWidth="1"/>
    <col min="13315" max="13315" width="8.85546875" customWidth="1"/>
    <col min="13316" max="13316" width="5.7109375" customWidth="1"/>
    <col min="13317" max="13317" width="10.140625" bestFit="1" customWidth="1"/>
    <col min="13318" max="13319" width="10" customWidth="1"/>
    <col min="13320" max="13320" width="12.85546875" customWidth="1"/>
    <col min="13321" max="13321" width="12.5703125" customWidth="1"/>
    <col min="13322" max="13322" width="11.5703125" customWidth="1"/>
    <col min="13323" max="13323" width="11.140625" customWidth="1"/>
    <col min="13324" max="13324" width="11.28515625" bestFit="1" customWidth="1"/>
    <col min="13325" max="13325" width="13.5703125" customWidth="1"/>
    <col min="13326" max="13327" width="11.7109375" customWidth="1"/>
    <col min="13328" max="13328" width="10.85546875" customWidth="1"/>
    <col min="13329" max="13329" width="10" customWidth="1"/>
    <col min="13330" max="13330" width="10.7109375" customWidth="1"/>
    <col min="13331" max="13332" width="10.28515625" customWidth="1"/>
    <col min="13333" max="13333" width="10.7109375" customWidth="1"/>
    <col min="13569" max="13569" width="4.28515625" customWidth="1"/>
    <col min="13570" max="13570" width="20.7109375" customWidth="1"/>
    <col min="13571" max="13571" width="8.85546875" customWidth="1"/>
    <col min="13572" max="13572" width="5.7109375" customWidth="1"/>
    <col min="13573" max="13573" width="10.140625" bestFit="1" customWidth="1"/>
    <col min="13574" max="13575" width="10" customWidth="1"/>
    <col min="13576" max="13576" width="12.85546875" customWidth="1"/>
    <col min="13577" max="13577" width="12.5703125" customWidth="1"/>
    <col min="13578" max="13578" width="11.5703125" customWidth="1"/>
    <col min="13579" max="13579" width="11.140625" customWidth="1"/>
    <col min="13580" max="13580" width="11.28515625" bestFit="1" customWidth="1"/>
    <col min="13581" max="13581" width="13.5703125" customWidth="1"/>
    <col min="13582" max="13583" width="11.7109375" customWidth="1"/>
    <col min="13584" max="13584" width="10.85546875" customWidth="1"/>
    <col min="13585" max="13585" width="10" customWidth="1"/>
    <col min="13586" max="13586" width="10.7109375" customWidth="1"/>
    <col min="13587" max="13588" width="10.28515625" customWidth="1"/>
    <col min="13589" max="13589" width="10.7109375" customWidth="1"/>
    <col min="13825" max="13825" width="4.28515625" customWidth="1"/>
    <col min="13826" max="13826" width="20.7109375" customWidth="1"/>
    <col min="13827" max="13827" width="8.85546875" customWidth="1"/>
    <col min="13828" max="13828" width="5.7109375" customWidth="1"/>
    <col min="13829" max="13829" width="10.140625" bestFit="1" customWidth="1"/>
    <col min="13830" max="13831" width="10" customWidth="1"/>
    <col min="13832" max="13832" width="12.85546875" customWidth="1"/>
    <col min="13833" max="13833" width="12.5703125" customWidth="1"/>
    <col min="13834" max="13834" width="11.5703125" customWidth="1"/>
    <col min="13835" max="13835" width="11.140625" customWidth="1"/>
    <col min="13836" max="13836" width="11.28515625" bestFit="1" customWidth="1"/>
    <col min="13837" max="13837" width="13.5703125" customWidth="1"/>
    <col min="13838" max="13839" width="11.7109375" customWidth="1"/>
    <col min="13840" max="13840" width="10.85546875" customWidth="1"/>
    <col min="13841" max="13841" width="10" customWidth="1"/>
    <col min="13842" max="13842" width="10.7109375" customWidth="1"/>
    <col min="13843" max="13844" width="10.28515625" customWidth="1"/>
    <col min="13845" max="13845" width="10.7109375" customWidth="1"/>
    <col min="14081" max="14081" width="4.28515625" customWidth="1"/>
    <col min="14082" max="14082" width="20.7109375" customWidth="1"/>
    <col min="14083" max="14083" width="8.85546875" customWidth="1"/>
    <col min="14084" max="14084" width="5.7109375" customWidth="1"/>
    <col min="14085" max="14085" width="10.140625" bestFit="1" customWidth="1"/>
    <col min="14086" max="14087" width="10" customWidth="1"/>
    <col min="14088" max="14088" width="12.85546875" customWidth="1"/>
    <col min="14089" max="14089" width="12.5703125" customWidth="1"/>
    <col min="14090" max="14090" width="11.5703125" customWidth="1"/>
    <col min="14091" max="14091" width="11.140625" customWidth="1"/>
    <col min="14092" max="14092" width="11.28515625" bestFit="1" customWidth="1"/>
    <col min="14093" max="14093" width="13.5703125" customWidth="1"/>
    <col min="14094" max="14095" width="11.7109375" customWidth="1"/>
    <col min="14096" max="14096" width="10.85546875" customWidth="1"/>
    <col min="14097" max="14097" width="10" customWidth="1"/>
    <col min="14098" max="14098" width="10.7109375" customWidth="1"/>
    <col min="14099" max="14100" width="10.28515625" customWidth="1"/>
    <col min="14101" max="14101" width="10.7109375" customWidth="1"/>
    <col min="14337" max="14337" width="4.28515625" customWidth="1"/>
    <col min="14338" max="14338" width="20.7109375" customWidth="1"/>
    <col min="14339" max="14339" width="8.85546875" customWidth="1"/>
    <col min="14340" max="14340" width="5.7109375" customWidth="1"/>
    <col min="14341" max="14341" width="10.140625" bestFit="1" customWidth="1"/>
    <col min="14342" max="14343" width="10" customWidth="1"/>
    <col min="14344" max="14344" width="12.85546875" customWidth="1"/>
    <col min="14345" max="14345" width="12.5703125" customWidth="1"/>
    <col min="14346" max="14346" width="11.5703125" customWidth="1"/>
    <col min="14347" max="14347" width="11.140625" customWidth="1"/>
    <col min="14348" max="14348" width="11.28515625" bestFit="1" customWidth="1"/>
    <col min="14349" max="14349" width="13.5703125" customWidth="1"/>
    <col min="14350" max="14351" width="11.7109375" customWidth="1"/>
    <col min="14352" max="14352" width="10.85546875" customWidth="1"/>
    <col min="14353" max="14353" width="10" customWidth="1"/>
    <col min="14354" max="14354" width="10.7109375" customWidth="1"/>
    <col min="14355" max="14356" width="10.28515625" customWidth="1"/>
    <col min="14357" max="14357" width="10.7109375" customWidth="1"/>
    <col min="14593" max="14593" width="4.28515625" customWidth="1"/>
    <col min="14594" max="14594" width="20.7109375" customWidth="1"/>
    <col min="14595" max="14595" width="8.85546875" customWidth="1"/>
    <col min="14596" max="14596" width="5.7109375" customWidth="1"/>
    <col min="14597" max="14597" width="10.140625" bestFit="1" customWidth="1"/>
    <col min="14598" max="14599" width="10" customWidth="1"/>
    <col min="14600" max="14600" width="12.85546875" customWidth="1"/>
    <col min="14601" max="14601" width="12.5703125" customWidth="1"/>
    <col min="14602" max="14602" width="11.5703125" customWidth="1"/>
    <col min="14603" max="14603" width="11.140625" customWidth="1"/>
    <col min="14604" max="14604" width="11.28515625" bestFit="1" customWidth="1"/>
    <col min="14605" max="14605" width="13.5703125" customWidth="1"/>
    <col min="14606" max="14607" width="11.7109375" customWidth="1"/>
    <col min="14608" max="14608" width="10.85546875" customWidth="1"/>
    <col min="14609" max="14609" width="10" customWidth="1"/>
    <col min="14610" max="14610" width="10.7109375" customWidth="1"/>
    <col min="14611" max="14612" width="10.28515625" customWidth="1"/>
    <col min="14613" max="14613" width="10.7109375" customWidth="1"/>
    <col min="14849" max="14849" width="4.28515625" customWidth="1"/>
    <col min="14850" max="14850" width="20.7109375" customWidth="1"/>
    <col min="14851" max="14851" width="8.85546875" customWidth="1"/>
    <col min="14852" max="14852" width="5.7109375" customWidth="1"/>
    <col min="14853" max="14853" width="10.140625" bestFit="1" customWidth="1"/>
    <col min="14854" max="14855" width="10" customWidth="1"/>
    <col min="14856" max="14856" width="12.85546875" customWidth="1"/>
    <col min="14857" max="14857" width="12.5703125" customWidth="1"/>
    <col min="14858" max="14858" width="11.5703125" customWidth="1"/>
    <col min="14859" max="14859" width="11.140625" customWidth="1"/>
    <col min="14860" max="14860" width="11.28515625" bestFit="1" customWidth="1"/>
    <col min="14861" max="14861" width="13.5703125" customWidth="1"/>
    <col min="14862" max="14863" width="11.7109375" customWidth="1"/>
    <col min="14864" max="14864" width="10.85546875" customWidth="1"/>
    <col min="14865" max="14865" width="10" customWidth="1"/>
    <col min="14866" max="14866" width="10.7109375" customWidth="1"/>
    <col min="14867" max="14868" width="10.28515625" customWidth="1"/>
    <col min="14869" max="14869" width="10.7109375" customWidth="1"/>
    <col min="15105" max="15105" width="4.28515625" customWidth="1"/>
    <col min="15106" max="15106" width="20.7109375" customWidth="1"/>
    <col min="15107" max="15107" width="8.85546875" customWidth="1"/>
    <col min="15108" max="15108" width="5.7109375" customWidth="1"/>
    <col min="15109" max="15109" width="10.140625" bestFit="1" customWidth="1"/>
    <col min="15110" max="15111" width="10" customWidth="1"/>
    <col min="15112" max="15112" width="12.85546875" customWidth="1"/>
    <col min="15113" max="15113" width="12.5703125" customWidth="1"/>
    <col min="15114" max="15114" width="11.5703125" customWidth="1"/>
    <col min="15115" max="15115" width="11.140625" customWidth="1"/>
    <col min="15116" max="15116" width="11.28515625" bestFit="1" customWidth="1"/>
    <col min="15117" max="15117" width="13.5703125" customWidth="1"/>
    <col min="15118" max="15119" width="11.7109375" customWidth="1"/>
    <col min="15120" max="15120" width="10.85546875" customWidth="1"/>
    <col min="15121" max="15121" width="10" customWidth="1"/>
    <col min="15122" max="15122" width="10.7109375" customWidth="1"/>
    <col min="15123" max="15124" width="10.28515625" customWidth="1"/>
    <col min="15125" max="15125" width="10.7109375" customWidth="1"/>
    <col min="15361" max="15361" width="4.28515625" customWidth="1"/>
    <col min="15362" max="15362" width="20.7109375" customWidth="1"/>
    <col min="15363" max="15363" width="8.85546875" customWidth="1"/>
    <col min="15364" max="15364" width="5.7109375" customWidth="1"/>
    <col min="15365" max="15365" width="10.140625" bestFit="1" customWidth="1"/>
    <col min="15366" max="15367" width="10" customWidth="1"/>
    <col min="15368" max="15368" width="12.85546875" customWidth="1"/>
    <col min="15369" max="15369" width="12.5703125" customWidth="1"/>
    <col min="15370" max="15370" width="11.5703125" customWidth="1"/>
    <col min="15371" max="15371" width="11.140625" customWidth="1"/>
    <col min="15372" max="15372" width="11.28515625" bestFit="1" customWidth="1"/>
    <col min="15373" max="15373" width="13.5703125" customWidth="1"/>
    <col min="15374" max="15375" width="11.7109375" customWidth="1"/>
    <col min="15376" max="15376" width="10.85546875" customWidth="1"/>
    <col min="15377" max="15377" width="10" customWidth="1"/>
    <col min="15378" max="15378" width="10.7109375" customWidth="1"/>
    <col min="15379" max="15380" width="10.28515625" customWidth="1"/>
    <col min="15381" max="15381" width="10.7109375" customWidth="1"/>
    <col min="15617" max="15617" width="4.28515625" customWidth="1"/>
    <col min="15618" max="15618" width="20.7109375" customWidth="1"/>
    <col min="15619" max="15619" width="8.85546875" customWidth="1"/>
    <col min="15620" max="15620" width="5.7109375" customWidth="1"/>
    <col min="15621" max="15621" width="10.140625" bestFit="1" customWidth="1"/>
    <col min="15622" max="15623" width="10" customWidth="1"/>
    <col min="15624" max="15624" width="12.85546875" customWidth="1"/>
    <col min="15625" max="15625" width="12.5703125" customWidth="1"/>
    <col min="15626" max="15626" width="11.5703125" customWidth="1"/>
    <col min="15627" max="15627" width="11.140625" customWidth="1"/>
    <col min="15628" max="15628" width="11.28515625" bestFit="1" customWidth="1"/>
    <col min="15629" max="15629" width="13.5703125" customWidth="1"/>
    <col min="15630" max="15631" width="11.7109375" customWidth="1"/>
    <col min="15632" max="15632" width="10.85546875" customWidth="1"/>
    <col min="15633" max="15633" width="10" customWidth="1"/>
    <col min="15634" max="15634" width="10.7109375" customWidth="1"/>
    <col min="15635" max="15636" width="10.28515625" customWidth="1"/>
    <col min="15637" max="15637" width="10.7109375" customWidth="1"/>
    <col min="15873" max="15873" width="4.28515625" customWidth="1"/>
    <col min="15874" max="15874" width="20.7109375" customWidth="1"/>
    <col min="15875" max="15875" width="8.85546875" customWidth="1"/>
    <col min="15876" max="15876" width="5.7109375" customWidth="1"/>
    <col min="15877" max="15877" width="10.140625" bestFit="1" customWidth="1"/>
    <col min="15878" max="15879" width="10" customWidth="1"/>
    <col min="15880" max="15880" width="12.85546875" customWidth="1"/>
    <col min="15881" max="15881" width="12.5703125" customWidth="1"/>
    <col min="15882" max="15882" width="11.5703125" customWidth="1"/>
    <col min="15883" max="15883" width="11.140625" customWidth="1"/>
    <col min="15884" max="15884" width="11.28515625" bestFit="1" customWidth="1"/>
    <col min="15885" max="15885" width="13.5703125" customWidth="1"/>
    <col min="15886" max="15887" width="11.7109375" customWidth="1"/>
    <col min="15888" max="15888" width="10.85546875" customWidth="1"/>
    <col min="15889" max="15889" width="10" customWidth="1"/>
    <col min="15890" max="15890" width="10.7109375" customWidth="1"/>
    <col min="15891" max="15892" width="10.28515625" customWidth="1"/>
    <col min="15893" max="15893" width="10.7109375" customWidth="1"/>
    <col min="16129" max="16129" width="4.28515625" customWidth="1"/>
    <col min="16130" max="16130" width="20.7109375" customWidth="1"/>
    <col min="16131" max="16131" width="8.85546875" customWidth="1"/>
    <col min="16132" max="16132" width="5.7109375" customWidth="1"/>
    <col min="16133" max="16133" width="10.140625" bestFit="1" customWidth="1"/>
    <col min="16134" max="16135" width="10" customWidth="1"/>
    <col min="16136" max="16136" width="12.85546875" customWidth="1"/>
    <col min="16137" max="16137" width="12.5703125" customWidth="1"/>
    <col min="16138" max="16138" width="11.5703125" customWidth="1"/>
    <col min="16139" max="16139" width="11.140625" customWidth="1"/>
    <col min="16140" max="16140" width="11.28515625" bestFit="1" customWidth="1"/>
    <col min="16141" max="16141" width="13.5703125" customWidth="1"/>
    <col min="16142" max="16143" width="11.7109375" customWidth="1"/>
    <col min="16144" max="16144" width="10.85546875" customWidth="1"/>
    <col min="16145" max="16145" width="10" customWidth="1"/>
    <col min="16146" max="16146" width="10.7109375" customWidth="1"/>
    <col min="16147" max="16148" width="10.28515625" customWidth="1"/>
    <col min="16149" max="16149" width="10.7109375" customWidth="1"/>
  </cols>
  <sheetData>
    <row r="1" spans="1:21" ht="120" customHeight="1" x14ac:dyDescent="0.2">
      <c r="B1" s="482" t="s">
        <v>996</v>
      </c>
      <c r="C1" s="725" t="s">
        <v>997</v>
      </c>
      <c r="D1" s="725"/>
      <c r="E1" s="725"/>
      <c r="F1" s="725"/>
      <c r="G1" s="725"/>
      <c r="H1" s="725"/>
      <c r="I1" s="725"/>
      <c r="J1" s="725"/>
      <c r="K1" s="725"/>
      <c r="L1" s="725"/>
    </row>
    <row r="2" spans="1:21" ht="6" customHeight="1" x14ac:dyDescent="0.2"/>
    <row r="3" spans="1:21" ht="13.9" customHeight="1" x14ac:dyDescent="0.2">
      <c r="B3" s="372"/>
      <c r="C3" s="372"/>
      <c r="H3" s="373"/>
      <c r="I3" s="372"/>
      <c r="J3" s="375" t="s">
        <v>1258</v>
      </c>
      <c r="K3" s="376"/>
      <c r="L3" s="376"/>
      <c r="M3" s="377"/>
      <c r="N3" s="372"/>
      <c r="O3" s="372"/>
      <c r="P3" s="580"/>
      <c r="Q3" s="372"/>
      <c r="R3" s="372"/>
      <c r="S3" s="372"/>
      <c r="T3" s="377"/>
      <c r="U3" s="372"/>
    </row>
    <row r="4" spans="1:21" s="104" customFormat="1" x14ac:dyDescent="0.2">
      <c r="A4"/>
      <c r="B4" s="372"/>
      <c r="C4" s="372"/>
      <c r="D4"/>
      <c r="E4"/>
      <c r="F4" s="373"/>
      <c r="G4" s="373"/>
      <c r="H4" s="373"/>
      <c r="I4" s="372"/>
      <c r="J4" s="372" t="s">
        <v>400</v>
      </c>
      <c r="K4" s="372"/>
      <c r="L4" s="580"/>
      <c r="M4" s="377"/>
      <c r="N4" s="372"/>
      <c r="O4" s="372"/>
      <c r="P4" s="580"/>
      <c r="Q4" s="372"/>
      <c r="R4" s="372"/>
      <c r="S4" s="372"/>
      <c r="T4" s="377"/>
      <c r="U4" s="372"/>
    </row>
    <row r="5" spans="1:21" s="104" customFormat="1" x14ac:dyDescent="0.2">
      <c r="A5"/>
      <c r="B5" s="372"/>
      <c r="C5" s="372"/>
      <c r="D5"/>
      <c r="E5"/>
      <c r="F5" s="373"/>
      <c r="G5" s="373"/>
      <c r="H5" s="373"/>
      <c r="I5" s="372" t="s">
        <v>401</v>
      </c>
      <c r="J5" s="372"/>
      <c r="K5" s="372"/>
      <c r="L5" s="580"/>
      <c r="M5" s="377"/>
      <c r="N5" s="372"/>
      <c r="O5" s="372"/>
      <c r="P5" s="580"/>
      <c r="Q5" s="372"/>
      <c r="R5" s="372"/>
      <c r="S5" s="372"/>
      <c r="T5" s="377"/>
      <c r="U5" s="372"/>
    </row>
    <row r="6" spans="1:21" s="104" customFormat="1" ht="13.5" thickBot="1" x14ac:dyDescent="0.25">
      <c r="A6"/>
      <c r="B6" s="372"/>
      <c r="C6" s="372"/>
      <c r="D6" s="372"/>
      <c r="E6" s="372"/>
      <c r="F6" s="372"/>
      <c r="G6" s="372"/>
      <c r="H6" s="580"/>
      <c r="I6" s="378" t="s">
        <v>402</v>
      </c>
      <c r="J6" s="379">
        <v>2020</v>
      </c>
      <c r="K6" s="372" t="s">
        <v>1134</v>
      </c>
      <c r="L6" s="580"/>
      <c r="M6" s="372"/>
      <c r="N6" s="372"/>
      <c r="O6" s="372"/>
      <c r="P6" s="580"/>
      <c r="Q6" s="372"/>
      <c r="R6" s="372"/>
      <c r="S6" s="372"/>
      <c r="T6" s="377"/>
      <c r="U6" s="372"/>
    </row>
    <row r="7" spans="1:21" s="104" customFormat="1" ht="13.5" customHeight="1" thickBot="1" x14ac:dyDescent="0.25">
      <c r="B7" s="888" t="s">
        <v>403</v>
      </c>
      <c r="C7" s="890" t="s">
        <v>404</v>
      </c>
      <c r="D7" s="892" t="s">
        <v>405</v>
      </c>
      <c r="E7" s="893"/>
      <c r="F7" s="893"/>
      <c r="G7" s="893"/>
      <c r="H7" s="893"/>
      <c r="I7" s="893"/>
      <c r="J7" s="893"/>
      <c r="K7" s="893"/>
      <c r="L7" s="893"/>
      <c r="M7" s="893"/>
      <c r="N7" s="893"/>
      <c r="O7" s="893"/>
      <c r="P7" s="893"/>
      <c r="Q7" s="893"/>
      <c r="R7" s="893"/>
      <c r="S7" s="893"/>
      <c r="T7" s="893"/>
      <c r="U7" s="894"/>
    </row>
    <row r="8" spans="1:21" s="104" customFormat="1" ht="13.5" thickBot="1" x14ac:dyDescent="0.25">
      <c r="B8" s="889"/>
      <c r="C8" s="891"/>
      <c r="D8" s="380"/>
      <c r="E8" s="381" t="s">
        <v>19</v>
      </c>
      <c r="F8" s="382" t="s">
        <v>20</v>
      </c>
      <c r="G8" s="383" t="s">
        <v>15</v>
      </c>
      <c r="H8" s="581" t="s">
        <v>406</v>
      </c>
      <c r="I8" s="384" t="s">
        <v>21</v>
      </c>
      <c r="J8" s="385" t="s">
        <v>16</v>
      </c>
      <c r="K8" s="386" t="s">
        <v>17</v>
      </c>
      <c r="L8" s="582" t="s">
        <v>407</v>
      </c>
      <c r="M8" s="384" t="s">
        <v>408</v>
      </c>
      <c r="N8" s="385" t="s">
        <v>22</v>
      </c>
      <c r="O8" s="386" t="s">
        <v>23</v>
      </c>
      <c r="P8" s="582" t="s">
        <v>409</v>
      </c>
      <c r="Q8" s="384" t="s">
        <v>24</v>
      </c>
      <c r="R8" s="385" t="s">
        <v>25</v>
      </c>
      <c r="S8" s="387" t="s">
        <v>26</v>
      </c>
      <c r="T8" s="722" t="s">
        <v>410</v>
      </c>
      <c r="U8" s="723" t="s">
        <v>411</v>
      </c>
    </row>
    <row r="9" spans="1:21" s="104" customFormat="1" x14ac:dyDescent="0.2">
      <c r="B9" s="895" t="s">
        <v>412</v>
      </c>
      <c r="C9" s="388">
        <v>4800</v>
      </c>
      <c r="D9" s="389" t="s">
        <v>2</v>
      </c>
      <c r="E9" s="390">
        <v>2254.08</v>
      </c>
      <c r="F9" s="391">
        <v>2199.36</v>
      </c>
      <c r="G9" s="392">
        <v>2049.6</v>
      </c>
      <c r="H9" s="583">
        <f t="shared" ref="H9:H18" si="0">(G9+F9+E9)/3</f>
        <v>2167.6799999999998</v>
      </c>
      <c r="I9" s="390">
        <v>1854.72</v>
      </c>
      <c r="J9" s="391">
        <v>1843.2</v>
      </c>
      <c r="K9" s="392">
        <v>1844.16</v>
      </c>
      <c r="L9" s="584">
        <f t="shared" ref="L9:L18" si="1">(K9+J9+I9)/3</f>
        <v>1847.36</v>
      </c>
      <c r="M9" s="390">
        <v>1772.16</v>
      </c>
      <c r="N9" s="391">
        <v>1901.76</v>
      </c>
      <c r="O9" s="392">
        <v>1998.72</v>
      </c>
      <c r="P9" s="585">
        <f t="shared" ref="P9:P18" si="2">(O9+N9+M9)/3</f>
        <v>1890.88</v>
      </c>
      <c r="Q9" s="393">
        <v>2014.08</v>
      </c>
      <c r="R9" s="391">
        <v>3520.32</v>
      </c>
      <c r="S9" s="391">
        <v>3633.6</v>
      </c>
      <c r="T9" s="584">
        <f>(S9+R9+Q9)/3</f>
        <v>3056</v>
      </c>
      <c r="U9" s="699">
        <f>(H9+L9+P9+T9)/4</f>
        <v>2240.48</v>
      </c>
    </row>
    <row r="10" spans="1:21" s="104" customFormat="1" x14ac:dyDescent="0.2">
      <c r="B10" s="896"/>
      <c r="C10" s="394"/>
      <c r="D10" s="395"/>
      <c r="E10" s="396">
        <f>E9/C9</f>
        <v>0.46959999999999996</v>
      </c>
      <c r="F10" s="397">
        <f>F9/C9</f>
        <v>0.45820000000000005</v>
      </c>
      <c r="G10" s="398">
        <f>G9/C9</f>
        <v>0.42699999999999999</v>
      </c>
      <c r="H10" s="586">
        <f>H9/C9</f>
        <v>0.45159999999999995</v>
      </c>
      <c r="I10" s="399">
        <f>I9/C9</f>
        <v>0.38640000000000002</v>
      </c>
      <c r="J10" s="400">
        <f>J9/C9</f>
        <v>0.38400000000000001</v>
      </c>
      <c r="K10" s="398">
        <f>K9/C9</f>
        <v>0.38420000000000004</v>
      </c>
      <c r="L10" s="587">
        <f>L9/C9</f>
        <v>0.38486666666666663</v>
      </c>
      <c r="M10" s="399">
        <f>M9/C9</f>
        <v>0.36920000000000003</v>
      </c>
      <c r="N10" s="400">
        <f>N9/C9</f>
        <v>0.3962</v>
      </c>
      <c r="O10" s="400">
        <f>O9/C9</f>
        <v>0.41639999999999999</v>
      </c>
      <c r="P10" s="588">
        <f>P9/C9</f>
        <v>0.39393333333333336</v>
      </c>
      <c r="Q10" s="401">
        <f>Q9/4800</f>
        <v>0.41959999999999997</v>
      </c>
      <c r="R10" s="401">
        <f>R9/4800</f>
        <v>0.73340000000000005</v>
      </c>
      <c r="S10" s="401">
        <f>S9/4800</f>
        <v>0.75700000000000001</v>
      </c>
      <c r="T10" s="700">
        <f>T9/C9</f>
        <v>0.63666666666666671</v>
      </c>
      <c r="U10" s="701">
        <f>U9/C9</f>
        <v>0.46676666666666666</v>
      </c>
    </row>
    <row r="11" spans="1:21" s="104" customFormat="1" x14ac:dyDescent="0.2">
      <c r="B11" s="896"/>
      <c r="C11" s="402">
        <v>8000</v>
      </c>
      <c r="D11" s="403" t="s">
        <v>31</v>
      </c>
      <c r="E11" s="404">
        <v>7452</v>
      </c>
      <c r="F11" s="405">
        <v>7319.52</v>
      </c>
      <c r="G11" s="406">
        <v>6888.6</v>
      </c>
      <c r="H11" s="589">
        <f t="shared" si="0"/>
        <v>7220.0400000000009</v>
      </c>
      <c r="I11" s="404">
        <v>6473.88</v>
      </c>
      <c r="J11" s="405">
        <v>6316.2</v>
      </c>
      <c r="K11" s="406">
        <v>6017.4</v>
      </c>
      <c r="L11" s="443">
        <f t="shared" si="1"/>
        <v>6269.16</v>
      </c>
      <c r="M11" s="404">
        <v>5471.64</v>
      </c>
      <c r="N11" s="405">
        <v>6398.64</v>
      </c>
      <c r="O11" s="406">
        <v>6473.88</v>
      </c>
      <c r="P11" s="590">
        <f t="shared" si="2"/>
        <v>6114.72</v>
      </c>
      <c r="Q11" s="407">
        <v>7052.4</v>
      </c>
      <c r="R11" s="405">
        <v>7553.52</v>
      </c>
      <c r="S11" s="405">
        <v>8065.44</v>
      </c>
      <c r="T11" s="600">
        <f>(S11+R11+Q11)/3</f>
        <v>7557.12</v>
      </c>
      <c r="U11" s="702">
        <f t="shared" ref="U11:U22" si="3">(H11+L11+P11+T11)/4</f>
        <v>6790.26</v>
      </c>
    </row>
    <row r="12" spans="1:21" s="104" customFormat="1" x14ac:dyDescent="0.2">
      <c r="B12" s="896"/>
      <c r="C12" s="408"/>
      <c r="D12" s="403"/>
      <c r="E12" s="396">
        <f>E11/C11</f>
        <v>0.93149999999999999</v>
      </c>
      <c r="F12" s="397">
        <f>F11/C11</f>
        <v>0.91494000000000009</v>
      </c>
      <c r="G12" s="398">
        <f>G11/C11</f>
        <v>0.86107500000000003</v>
      </c>
      <c r="H12" s="586">
        <f>H11/C11</f>
        <v>0.90250500000000011</v>
      </c>
      <c r="I12" s="399">
        <f>I11/C11</f>
        <v>0.80923500000000004</v>
      </c>
      <c r="J12" s="400">
        <f>J11/C11</f>
        <v>0.78952500000000003</v>
      </c>
      <c r="K12" s="398">
        <f>K11/C11</f>
        <v>0.75217499999999993</v>
      </c>
      <c r="L12" s="587">
        <f>L11/C11</f>
        <v>0.78364500000000004</v>
      </c>
      <c r="M12" s="399">
        <f>M11/C11</f>
        <v>0.68395500000000009</v>
      </c>
      <c r="N12" s="400">
        <f>N11/C11</f>
        <v>0.79983000000000004</v>
      </c>
      <c r="O12" s="400">
        <f>O11/C11</f>
        <v>0.80923500000000004</v>
      </c>
      <c r="P12" s="588">
        <f>P11/G11</f>
        <v>0.88765786952356063</v>
      </c>
      <c r="Q12" s="409">
        <f>Q11/8000</f>
        <v>0.88154999999999994</v>
      </c>
      <c r="R12" s="409">
        <f>R11/8000</f>
        <v>0.94419000000000008</v>
      </c>
      <c r="S12" s="409">
        <f>S11/8000</f>
        <v>1.0081799999999999</v>
      </c>
      <c r="T12" s="700">
        <f>T11/C11</f>
        <v>0.94464000000000004</v>
      </c>
      <c r="U12" s="701">
        <f>U11/C11</f>
        <v>0.8487825</v>
      </c>
    </row>
    <row r="13" spans="1:21" s="104" customFormat="1" ht="13.5" thickBot="1" x14ac:dyDescent="0.25">
      <c r="B13" s="897"/>
      <c r="C13" s="410"/>
      <c r="D13" s="411" t="s">
        <v>49</v>
      </c>
      <c r="E13" s="412">
        <f>SUM(E9:E11)</f>
        <v>9706.5496000000003</v>
      </c>
      <c r="F13" s="412">
        <f>SUM(F9:F11)</f>
        <v>9519.3382000000001</v>
      </c>
      <c r="G13" s="413">
        <f>SUM(G9:G11)</f>
        <v>8938.6270000000004</v>
      </c>
      <c r="H13" s="591">
        <f t="shared" si="0"/>
        <v>9388.1715999999997</v>
      </c>
      <c r="I13" s="413">
        <f>SUM(I9:I11)</f>
        <v>8328.9863999999998</v>
      </c>
      <c r="J13" s="412">
        <f>J9+J11</f>
        <v>8159.4</v>
      </c>
      <c r="K13" s="412">
        <f>K9+K11</f>
        <v>7861.5599999999995</v>
      </c>
      <c r="L13" s="592">
        <f t="shared" si="1"/>
        <v>8116.6487999999999</v>
      </c>
      <c r="M13" s="412">
        <f>M9+M11</f>
        <v>7243.8</v>
      </c>
      <c r="N13" s="412">
        <f>N9+N11</f>
        <v>8300.4</v>
      </c>
      <c r="O13" s="412">
        <f>O9+O11</f>
        <v>8472.6</v>
      </c>
      <c r="P13" s="593">
        <f t="shared" si="2"/>
        <v>8005.5999999999995</v>
      </c>
      <c r="Q13" s="414">
        <f>Q9+Q11</f>
        <v>9066.48</v>
      </c>
      <c r="R13" s="414">
        <f>R9+R11</f>
        <v>11073.84</v>
      </c>
      <c r="S13" s="415">
        <f>S9+S11</f>
        <v>11699.039999999999</v>
      </c>
      <c r="T13" s="703">
        <f>T9+T11</f>
        <v>10613.119999999999</v>
      </c>
      <c r="U13" s="704">
        <f t="shared" si="3"/>
        <v>9030.8850999999995</v>
      </c>
    </row>
    <row r="14" spans="1:21" s="104" customFormat="1" x14ac:dyDescent="0.2">
      <c r="B14" s="594" t="s">
        <v>413</v>
      </c>
      <c r="C14" s="416">
        <v>10094</v>
      </c>
      <c r="D14" s="389" t="s">
        <v>2</v>
      </c>
      <c r="E14" s="390">
        <v>6876</v>
      </c>
      <c r="F14" s="391">
        <v>6900</v>
      </c>
      <c r="G14" s="392">
        <v>6885.6</v>
      </c>
      <c r="H14" s="583">
        <f t="shared" si="0"/>
        <v>6887.2</v>
      </c>
      <c r="I14" s="390">
        <v>6890.4</v>
      </c>
      <c r="J14" s="391">
        <v>6854.4</v>
      </c>
      <c r="K14" s="392">
        <v>7000.8</v>
      </c>
      <c r="L14" s="584">
        <f t="shared" si="1"/>
        <v>6915.2</v>
      </c>
      <c r="M14" s="390">
        <v>7015.2</v>
      </c>
      <c r="N14" s="391">
        <v>6972</v>
      </c>
      <c r="O14" s="392">
        <v>7183.2</v>
      </c>
      <c r="P14" s="585">
        <f t="shared" si="2"/>
        <v>7056.8</v>
      </c>
      <c r="Q14" s="390">
        <v>6873.6</v>
      </c>
      <c r="R14" s="391">
        <v>6892.8</v>
      </c>
      <c r="S14" s="391">
        <v>6960</v>
      </c>
      <c r="T14" s="584">
        <f>(S14+R14+Q14)/3</f>
        <v>6908.8</v>
      </c>
      <c r="U14" s="705">
        <f t="shared" si="3"/>
        <v>6942</v>
      </c>
    </row>
    <row r="15" spans="1:21" s="104" customFormat="1" ht="13.5" thickBot="1" x14ac:dyDescent="0.25">
      <c r="B15" s="417"/>
      <c r="C15" s="418"/>
      <c r="D15" s="411"/>
      <c r="E15" s="419">
        <f>E14/C14</f>
        <v>0.68119675054487816</v>
      </c>
      <c r="F15" s="420">
        <f>F14/C14</f>
        <v>0.68357440063404007</v>
      </c>
      <c r="G15" s="421">
        <f>G14/C14</f>
        <v>0.68214781058054297</v>
      </c>
      <c r="H15" s="595">
        <f>H14/C14</f>
        <v>0.68230632058648699</v>
      </c>
      <c r="I15" s="422">
        <f>I14/C14</f>
        <v>0.68262334059837526</v>
      </c>
      <c r="J15" s="423">
        <f>J14/C14</f>
        <v>0.6790568654646324</v>
      </c>
      <c r="K15" s="421">
        <f>K14/C14</f>
        <v>0.69356053100851989</v>
      </c>
      <c r="L15" s="596">
        <f>L14/C14</f>
        <v>0.68508024569050918</v>
      </c>
      <c r="M15" s="422">
        <f>M14/C14</f>
        <v>0.69498712106201699</v>
      </c>
      <c r="N15" s="423">
        <f>N14/C14</f>
        <v>0.69070735090152569</v>
      </c>
      <c r="O15" s="400">
        <f>O14/C14</f>
        <v>0.71163067168615013</v>
      </c>
      <c r="P15" s="597">
        <f>P14/G14</f>
        <v>1.0248634832113397</v>
      </c>
      <c r="Q15" s="422">
        <f>Q14/10094</f>
        <v>0.68095898553596201</v>
      </c>
      <c r="R15" s="424">
        <f>R14/10094</f>
        <v>0.68286110560729152</v>
      </c>
      <c r="S15" s="424">
        <f>S14/10094</f>
        <v>0.68951852585694473</v>
      </c>
      <c r="T15" s="706">
        <f>T14/C14</f>
        <v>0.68444620566673275</v>
      </c>
      <c r="U15" s="707">
        <f>U14/C14</f>
        <v>0.68773528829007335</v>
      </c>
    </row>
    <row r="16" spans="1:21" s="371" customFormat="1" x14ac:dyDescent="0.2">
      <c r="A16" s="104"/>
      <c r="B16" s="594" t="s">
        <v>414</v>
      </c>
      <c r="C16" s="416">
        <v>7000</v>
      </c>
      <c r="D16" s="389" t="s">
        <v>2</v>
      </c>
      <c r="E16" s="390">
        <v>2697.12</v>
      </c>
      <c r="F16" s="391">
        <v>2895.84</v>
      </c>
      <c r="G16" s="392">
        <v>3022.56</v>
      </c>
      <c r="H16" s="583">
        <f t="shared" si="0"/>
        <v>2871.84</v>
      </c>
      <c r="I16" s="390">
        <v>3512.16</v>
      </c>
      <c r="J16" s="391">
        <v>2665.44</v>
      </c>
      <c r="K16" s="392">
        <v>3680.64</v>
      </c>
      <c r="L16" s="584">
        <f t="shared" si="1"/>
        <v>3286.08</v>
      </c>
      <c r="M16" s="390">
        <v>3229.92</v>
      </c>
      <c r="N16" s="391">
        <v>3405.6</v>
      </c>
      <c r="O16" s="392">
        <v>3005.28</v>
      </c>
      <c r="P16" s="585">
        <f t="shared" si="2"/>
        <v>3213.6</v>
      </c>
      <c r="Q16" s="425">
        <v>3300.48</v>
      </c>
      <c r="R16" s="426">
        <v>3327.84</v>
      </c>
      <c r="S16" s="426">
        <v>3677.76</v>
      </c>
      <c r="T16" s="600">
        <f>(S16+R16+Q16)/3</f>
        <v>3435.36</v>
      </c>
      <c r="U16" s="708">
        <f t="shared" si="3"/>
        <v>3201.7200000000003</v>
      </c>
    </row>
    <row r="17" spans="1:21" s="104" customFormat="1" ht="13.5" thickBot="1" x14ac:dyDescent="0.25">
      <c r="B17" s="417"/>
      <c r="C17" s="418"/>
      <c r="D17" s="411"/>
      <c r="E17" s="419">
        <f>E16/C16</f>
        <v>0.38530285714285711</v>
      </c>
      <c r="F17" s="420">
        <f>F16/C16</f>
        <v>0.4136914285714286</v>
      </c>
      <c r="G17" s="421">
        <f>G16/C16</f>
        <v>0.43179428571428569</v>
      </c>
      <c r="H17" s="595">
        <f>H16/C16</f>
        <v>0.41026285714285715</v>
      </c>
      <c r="I17" s="422">
        <f>I16/C16</f>
        <v>0.50173714285714288</v>
      </c>
      <c r="J17" s="423">
        <f>J16/C16</f>
        <v>0.38077714285714287</v>
      </c>
      <c r="K17" s="421">
        <f>K16/C16</f>
        <v>0.52580571428571432</v>
      </c>
      <c r="L17" s="596">
        <f>L16/C16</f>
        <v>0.46943999999999997</v>
      </c>
      <c r="M17" s="422">
        <f>M16/C16</f>
        <v>0.46141714285714286</v>
      </c>
      <c r="N17" s="423">
        <f>N16/C16</f>
        <v>0.48651428571428568</v>
      </c>
      <c r="O17" s="421">
        <f>O16/C16</f>
        <v>0.42932571428571431</v>
      </c>
      <c r="P17" s="597">
        <f>P16/G16</f>
        <v>1.0632047006511036</v>
      </c>
      <c r="Q17" s="427">
        <f>Q16/7000</f>
        <v>0.47149714285714284</v>
      </c>
      <c r="R17" s="427">
        <f>R16/7000</f>
        <v>0.47540571428571432</v>
      </c>
      <c r="S17" s="427">
        <f>S16/7000</f>
        <v>0.5253942857142857</v>
      </c>
      <c r="T17" s="709">
        <f>T16/C16</f>
        <v>0.49076571428571431</v>
      </c>
      <c r="U17" s="710">
        <f>U16/C16</f>
        <v>0.45738857142857148</v>
      </c>
    </row>
    <row r="18" spans="1:21" s="104" customFormat="1" x14ac:dyDescent="0.2">
      <c r="B18" s="598" t="s">
        <v>415</v>
      </c>
      <c r="C18" s="428">
        <v>6243</v>
      </c>
      <c r="D18" s="429" t="s">
        <v>31</v>
      </c>
      <c r="E18" s="430">
        <v>1741.92</v>
      </c>
      <c r="F18" s="426">
        <v>2136.96</v>
      </c>
      <c r="G18" s="431">
        <v>1900.32</v>
      </c>
      <c r="H18" s="599">
        <f t="shared" si="0"/>
        <v>1926.3999999999999</v>
      </c>
      <c r="I18" s="430">
        <v>1910.88</v>
      </c>
      <c r="J18" s="426">
        <v>243.84</v>
      </c>
      <c r="K18" s="431">
        <v>1656.96</v>
      </c>
      <c r="L18" s="600">
        <f t="shared" si="1"/>
        <v>1270.5600000000002</v>
      </c>
      <c r="M18" s="430">
        <v>2008.32</v>
      </c>
      <c r="N18" s="426">
        <v>2062.56</v>
      </c>
      <c r="O18" s="431">
        <v>1774.08</v>
      </c>
      <c r="P18" s="601">
        <f t="shared" si="2"/>
        <v>1948.32</v>
      </c>
      <c r="Q18" s="390">
        <v>2183.52</v>
      </c>
      <c r="R18" s="391">
        <v>1824</v>
      </c>
      <c r="S18" s="391">
        <v>1836</v>
      </c>
      <c r="T18" s="584">
        <f>(S18+R18+Q18)/3</f>
        <v>1947.8400000000001</v>
      </c>
      <c r="U18" s="699">
        <f t="shared" si="3"/>
        <v>1773.28</v>
      </c>
    </row>
    <row r="19" spans="1:21" ht="13.5" thickBot="1" x14ac:dyDescent="0.25">
      <c r="A19" s="104"/>
      <c r="B19" s="432"/>
      <c r="C19" s="433"/>
      <c r="D19" s="434"/>
      <c r="E19" s="435">
        <f>E18/C18</f>
        <v>0.27901970206631427</v>
      </c>
      <c r="F19" s="436">
        <f>F18/C18</f>
        <v>0.34229697260932246</v>
      </c>
      <c r="G19" s="437">
        <f>G18/C18</f>
        <v>0.30439211917347431</v>
      </c>
      <c r="H19" s="602">
        <f>H18/C18</f>
        <v>0.30856959794970362</v>
      </c>
      <c r="I19" s="438">
        <f>I18/C18</f>
        <v>0.30608361364728498</v>
      </c>
      <c r="J19" s="439">
        <f>J18/C18</f>
        <v>3.905814512253724E-2</v>
      </c>
      <c r="K19" s="437">
        <f>K18/C18</f>
        <v>0.265410860163383</v>
      </c>
      <c r="L19" s="603">
        <f>L18/C18</f>
        <v>0.20351753964440175</v>
      </c>
      <c r="M19" s="438">
        <f>M18/C18</f>
        <v>0.32169149447381068</v>
      </c>
      <c r="N19" s="439">
        <f>N18/C18</f>
        <v>0.33037962518020181</v>
      </c>
      <c r="O19" s="400">
        <f>O18/C18</f>
        <v>0.28417107160019223</v>
      </c>
      <c r="P19" s="604">
        <f>P18/G18</f>
        <v>1.0252589037635766</v>
      </c>
      <c r="Q19" s="422">
        <f>Q18/4453</f>
        <v>0.49034807994610374</v>
      </c>
      <c r="R19" s="424">
        <f>R18/4453</f>
        <v>0.40961149786660678</v>
      </c>
      <c r="S19" s="424">
        <f>S18/4453</f>
        <v>0.41230631035257131</v>
      </c>
      <c r="T19" s="440">
        <f>T18/C18</f>
        <v>0.31200384430562234</v>
      </c>
      <c r="U19" s="707">
        <f>U18/C18</f>
        <v>0.28404292807944898</v>
      </c>
    </row>
    <row r="20" spans="1:21" x14ac:dyDescent="0.2">
      <c r="A20" s="104"/>
      <c r="B20" s="605" t="s">
        <v>416</v>
      </c>
      <c r="C20" s="606">
        <f>SUM(C9:C19)</f>
        <v>36137</v>
      </c>
      <c r="D20" s="389"/>
      <c r="E20" s="682">
        <f>E21+E22</f>
        <v>21021.120000000003</v>
      </c>
      <c r="F20" s="682">
        <f>F21+F22</f>
        <v>21451.68</v>
      </c>
      <c r="G20" s="682">
        <f>G21+G22</f>
        <v>20746.68</v>
      </c>
      <c r="H20" s="683">
        <f>H22+H21</f>
        <v>21073.16</v>
      </c>
      <c r="I20" s="682">
        <f t="shared" ref="I20:U20" si="4">I21+I22</f>
        <v>20642.04</v>
      </c>
      <c r="J20" s="682">
        <f t="shared" si="4"/>
        <v>17923.080000000002</v>
      </c>
      <c r="K20" s="682">
        <f t="shared" si="4"/>
        <v>20199.96</v>
      </c>
      <c r="L20" s="682">
        <f t="shared" si="4"/>
        <v>19588.36</v>
      </c>
      <c r="M20" s="682">
        <f t="shared" si="4"/>
        <v>19497.240000000002</v>
      </c>
      <c r="N20" s="682">
        <f t="shared" si="4"/>
        <v>20740.560000000001</v>
      </c>
      <c r="O20" s="682">
        <f t="shared" si="4"/>
        <v>20435.16</v>
      </c>
      <c r="P20" s="682">
        <f t="shared" si="4"/>
        <v>20224.32</v>
      </c>
      <c r="Q20" s="682">
        <f t="shared" si="4"/>
        <v>21424.080000000002</v>
      </c>
      <c r="R20" s="682">
        <f t="shared" si="4"/>
        <v>23118.480000000003</v>
      </c>
      <c r="S20" s="682">
        <f t="shared" si="4"/>
        <v>24172.799999999999</v>
      </c>
      <c r="T20" s="682">
        <f t="shared" si="4"/>
        <v>22905.119999999995</v>
      </c>
      <c r="U20" s="684">
        <f t="shared" si="4"/>
        <v>20947.739999999998</v>
      </c>
    </row>
    <row r="21" spans="1:21" x14ac:dyDescent="0.2">
      <c r="A21" s="104"/>
      <c r="B21" s="441" t="s">
        <v>2</v>
      </c>
      <c r="C21" s="442"/>
      <c r="D21" s="403"/>
      <c r="E21" s="607">
        <f>E9+E14+E16</f>
        <v>11827.2</v>
      </c>
      <c r="F21" s="608">
        <f>F9+F14+F16</f>
        <v>11995.2</v>
      </c>
      <c r="G21" s="609">
        <f>G9+G14+G16</f>
        <v>11957.76</v>
      </c>
      <c r="H21" s="610">
        <f>(H9+H14+H16)</f>
        <v>11926.72</v>
      </c>
      <c r="I21" s="607">
        <f>I9+I14+I16</f>
        <v>12257.279999999999</v>
      </c>
      <c r="J21" s="608">
        <f>J9+J14+J16</f>
        <v>11363.04</v>
      </c>
      <c r="K21" s="609">
        <f>K9+K14+K16</f>
        <v>12525.6</v>
      </c>
      <c r="L21" s="611">
        <f>(L9+L14+L16)</f>
        <v>12048.64</v>
      </c>
      <c r="M21" s="607">
        <f>M9+M14+M16</f>
        <v>12017.28</v>
      </c>
      <c r="N21" s="608">
        <f>N9+N14+N16</f>
        <v>12279.36</v>
      </c>
      <c r="O21" s="608">
        <f>O9+O14+O16</f>
        <v>12187.2</v>
      </c>
      <c r="P21" s="612">
        <f>(P9+P14+P16)</f>
        <v>12161.28</v>
      </c>
      <c r="Q21" s="611">
        <f>(Q9+Q14+Q16)</f>
        <v>12188.16</v>
      </c>
      <c r="R21" s="608">
        <f>(R9+R14+R16)</f>
        <v>13740.960000000001</v>
      </c>
      <c r="S21" s="613">
        <f>(S9+S14+S16)</f>
        <v>14271.36</v>
      </c>
      <c r="T21" s="611">
        <f>(S21+R21+Q21)/3</f>
        <v>13400.159999999998</v>
      </c>
      <c r="U21" s="612">
        <f t="shared" si="3"/>
        <v>12384.199999999999</v>
      </c>
    </row>
    <row r="22" spans="1:21" ht="13.5" thickBot="1" x14ac:dyDescent="0.25">
      <c r="A22" s="104"/>
      <c r="B22" s="444" t="s">
        <v>31</v>
      </c>
      <c r="C22" s="445"/>
      <c r="D22" s="411"/>
      <c r="E22" s="614">
        <f>E11+E18</f>
        <v>9193.92</v>
      </c>
      <c r="F22" s="615">
        <f>F11+F18</f>
        <v>9456.48</v>
      </c>
      <c r="G22" s="616">
        <f>G11+G18</f>
        <v>8788.92</v>
      </c>
      <c r="H22" s="617">
        <f>(H11+H18)</f>
        <v>9146.44</v>
      </c>
      <c r="I22" s="614">
        <f>I11+I18</f>
        <v>8384.76</v>
      </c>
      <c r="J22" s="615">
        <f>J11+J18</f>
        <v>6560.04</v>
      </c>
      <c r="K22" s="616">
        <f>K11+K18</f>
        <v>7674.36</v>
      </c>
      <c r="L22" s="618">
        <f>(L11+L18)</f>
        <v>7539.72</v>
      </c>
      <c r="M22" s="614">
        <f>M11+M18</f>
        <v>7479.96</v>
      </c>
      <c r="N22" s="615">
        <f>N11+N18</f>
        <v>8461.2000000000007</v>
      </c>
      <c r="O22" s="615">
        <f>O11+O18</f>
        <v>8247.9599999999991</v>
      </c>
      <c r="P22" s="619">
        <f>(P11+P18)</f>
        <v>8063.04</v>
      </c>
      <c r="Q22" s="614">
        <f>(Q11+Q18)</f>
        <v>9235.92</v>
      </c>
      <c r="R22" s="614">
        <f>(R11+R18)</f>
        <v>9377.52</v>
      </c>
      <c r="S22" s="614">
        <f>(S11+S18)</f>
        <v>9901.4399999999987</v>
      </c>
      <c r="T22" s="618">
        <f>(S22+R22+Q22)/3</f>
        <v>9504.9599999999991</v>
      </c>
      <c r="U22" s="711">
        <f t="shared" si="3"/>
        <v>8563.5400000000009</v>
      </c>
    </row>
    <row r="23" spans="1:21" ht="13.5" thickBot="1" x14ac:dyDescent="0.25">
      <c r="E23" s="620"/>
      <c r="F23" s="621"/>
      <c r="G23" s="621"/>
      <c r="H23" s="621"/>
      <c r="I23" s="621"/>
      <c r="J23" s="621"/>
      <c r="K23" s="621"/>
      <c r="L23" s="621"/>
      <c r="M23" s="621"/>
      <c r="N23" s="621"/>
      <c r="O23" s="621"/>
      <c r="P23" s="621"/>
      <c r="Q23" s="621"/>
      <c r="R23" s="621"/>
      <c r="S23" s="620"/>
      <c r="T23" s="620"/>
      <c r="U23" s="620"/>
    </row>
    <row r="24" spans="1:21" ht="13.5" thickBot="1" x14ac:dyDescent="0.25">
      <c r="B24" s="447" t="s">
        <v>417</v>
      </c>
      <c r="C24" s="448"/>
      <c r="D24" s="449"/>
      <c r="E24" s="884" t="s">
        <v>75</v>
      </c>
      <c r="F24" s="885"/>
      <c r="G24" s="885"/>
      <c r="H24" s="885"/>
      <c r="I24" s="885"/>
      <c r="J24" s="885"/>
      <c r="K24" s="885"/>
      <c r="L24" s="885"/>
      <c r="M24" s="885"/>
      <c r="N24" s="885"/>
      <c r="O24" s="885"/>
      <c r="P24" s="885"/>
      <c r="Q24" s="886"/>
      <c r="R24" s="886"/>
      <c r="S24" s="886"/>
      <c r="T24" s="886"/>
      <c r="U24" s="887"/>
    </row>
    <row r="25" spans="1:21" ht="15" thickBot="1" x14ac:dyDescent="0.25">
      <c r="A25" s="104" t="s">
        <v>2</v>
      </c>
      <c r="B25" s="656">
        <f>C9+C14+C16</f>
        <v>21894</v>
      </c>
      <c r="C25" s="622">
        <f>C9+C14+C16</f>
        <v>21894</v>
      </c>
      <c r="D25" s="623" t="s">
        <v>2</v>
      </c>
      <c r="E25" s="685">
        <f>B25-E21</f>
        <v>10066.799999999999</v>
      </c>
      <c r="F25" s="685">
        <f>B25-F21</f>
        <v>9898.7999999999993</v>
      </c>
      <c r="G25" s="685">
        <f>B25-G21</f>
        <v>9936.24</v>
      </c>
      <c r="H25" s="686">
        <f>B25-H21</f>
        <v>9967.2800000000007</v>
      </c>
      <c r="I25" s="687">
        <f>B25-I21</f>
        <v>9636.7200000000012</v>
      </c>
      <c r="J25" s="687">
        <f>B25-J21</f>
        <v>10530.96</v>
      </c>
      <c r="K25" s="687">
        <f>B25-K21</f>
        <v>9368.4</v>
      </c>
      <c r="L25" s="686">
        <f>B25-L21</f>
        <v>9845.36</v>
      </c>
      <c r="M25" s="687">
        <f>B25-M21</f>
        <v>9876.7199999999993</v>
      </c>
      <c r="N25" s="687">
        <f>B25-N21</f>
        <v>9614.64</v>
      </c>
      <c r="O25" s="687">
        <f>B25-O21</f>
        <v>9706.7999999999993</v>
      </c>
      <c r="P25" s="686">
        <f>B25-P21</f>
        <v>9732.7199999999993</v>
      </c>
      <c r="Q25" s="688">
        <f>B25-Q21</f>
        <v>9705.84</v>
      </c>
      <c r="R25" s="689">
        <f>B25-R21</f>
        <v>8153.0399999999991</v>
      </c>
      <c r="S25" s="690">
        <f>B25-S21</f>
        <v>7622.6399999999994</v>
      </c>
      <c r="T25" s="712">
        <f>B25-T21</f>
        <v>8493.840000000002</v>
      </c>
      <c r="U25" s="713">
        <f>B25-U21</f>
        <v>9509.8000000000011</v>
      </c>
    </row>
    <row r="26" spans="1:21" ht="15.75" thickBot="1" x14ac:dyDescent="0.3">
      <c r="A26" s="371"/>
      <c r="B26" s="657" t="s">
        <v>418</v>
      </c>
      <c r="C26" s="450"/>
      <c r="D26" s="451"/>
      <c r="E26" s="624">
        <f>E25/B25</f>
        <v>0.45979720471362012</v>
      </c>
      <c r="F26" s="625">
        <f>F25/B25</f>
        <v>0.45212386955330225</v>
      </c>
      <c r="G26" s="625">
        <f>G25/B25</f>
        <v>0.45383392710331599</v>
      </c>
      <c r="H26" s="625">
        <f>H25/B25</f>
        <v>0.45525166712341286</v>
      </c>
      <c r="I26" s="625">
        <f>I25/B25</f>
        <v>0.44015346670320643</v>
      </c>
      <c r="J26" s="625">
        <f>J25/B25</f>
        <v>0.4809975335708413</v>
      </c>
      <c r="K26" s="625">
        <f>K25/B25</f>
        <v>0.42789805426144145</v>
      </c>
      <c r="L26" s="625">
        <f>L25/B25</f>
        <v>0.44968301817849643</v>
      </c>
      <c r="M26" s="625">
        <f>M25/B25</f>
        <v>0.45111537407508906</v>
      </c>
      <c r="N26" s="625">
        <f>N25/B25</f>
        <v>0.43914497122499313</v>
      </c>
      <c r="O26" s="626">
        <f>O25/B25</f>
        <v>0.44335434365579607</v>
      </c>
      <c r="P26" s="627">
        <f>P25/B25</f>
        <v>0.44453822965195944</v>
      </c>
      <c r="Q26" s="628">
        <f>Q25/21894</f>
        <v>0.44331049602630856</v>
      </c>
      <c r="R26" s="625">
        <f>R25/B25</f>
        <v>0.37238695533022742</v>
      </c>
      <c r="S26" s="625">
        <f>S25/B25</f>
        <v>0.34816114003836662</v>
      </c>
      <c r="T26" s="714">
        <f>T25/B25</f>
        <v>0.38795286379830102</v>
      </c>
      <c r="U26" s="715">
        <f>U25/B25</f>
        <v>0.43435644468804241</v>
      </c>
    </row>
    <row r="27" spans="1:21" ht="15" thickBot="1" x14ac:dyDescent="0.25">
      <c r="A27" s="104" t="s">
        <v>419</v>
      </c>
      <c r="B27" s="656">
        <f>C11+C18</f>
        <v>14243</v>
      </c>
      <c r="C27" s="622">
        <f>C11+C18</f>
        <v>14243</v>
      </c>
      <c r="D27" s="629" t="s">
        <v>31</v>
      </c>
      <c r="E27" s="691">
        <f>B27-E22</f>
        <v>5049.08</v>
      </c>
      <c r="F27" s="691">
        <f>B27-F22</f>
        <v>4786.5200000000004</v>
      </c>
      <c r="G27" s="691">
        <f>B27-G22</f>
        <v>5454.08</v>
      </c>
      <c r="H27" s="692">
        <f>B27-H22</f>
        <v>5096.5599999999995</v>
      </c>
      <c r="I27" s="692">
        <f>B27-I22</f>
        <v>5858.24</v>
      </c>
      <c r="J27" s="692">
        <f>B27-J22</f>
        <v>7682.96</v>
      </c>
      <c r="K27" s="692">
        <f>B27-K22</f>
        <v>6568.64</v>
      </c>
      <c r="L27" s="692">
        <f>B27-L22</f>
        <v>6703.28</v>
      </c>
      <c r="M27" s="692">
        <f>B27-M22</f>
        <v>6763.04</v>
      </c>
      <c r="N27" s="692">
        <f>B27-N22</f>
        <v>5781.7999999999993</v>
      </c>
      <c r="O27" s="693">
        <f>B27-O22</f>
        <v>5995.0400000000009</v>
      </c>
      <c r="P27" s="694">
        <f>B27-P22</f>
        <v>6179.96</v>
      </c>
      <c r="Q27" s="695">
        <f>B27-Q22</f>
        <v>5007.08</v>
      </c>
      <c r="R27" s="692">
        <f>B27-R22</f>
        <v>4865.4799999999996</v>
      </c>
      <c r="S27" s="696">
        <f>B27-S22</f>
        <v>4341.5600000000013</v>
      </c>
      <c r="T27" s="716">
        <f>B27-T22</f>
        <v>4738.0400000000009</v>
      </c>
      <c r="U27" s="717">
        <f>B27-U22</f>
        <v>5679.4599999999991</v>
      </c>
    </row>
    <row r="28" spans="1:21" ht="13.5" thickBot="1" x14ac:dyDescent="0.25">
      <c r="A28" s="371"/>
      <c r="B28" s="658" t="s">
        <v>420</v>
      </c>
      <c r="C28" s="453"/>
      <c r="D28" s="454"/>
      <c r="E28" s="624">
        <f>E27/B27</f>
        <v>0.35449554166959207</v>
      </c>
      <c r="F28" s="625">
        <f>F27/B27</f>
        <v>0.33606122305694031</v>
      </c>
      <c r="G28" s="625">
        <f>G27/B27</f>
        <v>0.38293056238152073</v>
      </c>
      <c r="H28" s="625">
        <f>H27/B27</f>
        <v>0.35782910903601767</v>
      </c>
      <c r="I28" s="625">
        <f>I27/B27</f>
        <v>0.411306606754195</v>
      </c>
      <c r="J28" s="625">
        <f>J27/B27</f>
        <v>0.53942006599733205</v>
      </c>
      <c r="K28" s="625">
        <f>K27/B27</f>
        <v>0.46118373938074847</v>
      </c>
      <c r="L28" s="625">
        <f>L27/B27</f>
        <v>0.47063680404409181</v>
      </c>
      <c r="M28" s="625">
        <f>M27/B27</f>
        <v>0.47483254932247421</v>
      </c>
      <c r="N28" s="625">
        <f>N27/B27</f>
        <v>0.40593975988204728</v>
      </c>
      <c r="O28" s="626">
        <f>O27/B27</f>
        <v>0.42091132486133548</v>
      </c>
      <c r="P28" s="627">
        <f>P27/B27</f>
        <v>0.43389454468861899</v>
      </c>
      <c r="Q28" s="628">
        <f>Q27/12453</f>
        <v>0.40207821408495942</v>
      </c>
      <c r="R28" s="625">
        <f>R27/B27</f>
        <v>0.34160499894685104</v>
      </c>
      <c r="S28" s="625">
        <f>S27/B27</f>
        <v>0.30482061363476803</v>
      </c>
      <c r="T28" s="714">
        <f>T27/B27</f>
        <v>0.33265744576283091</v>
      </c>
      <c r="U28" s="715">
        <f>U27/B27</f>
        <v>0.39875447588288976</v>
      </c>
    </row>
    <row r="29" spans="1:21" ht="15.75" thickBot="1" x14ac:dyDescent="0.3">
      <c r="A29" s="371" t="s">
        <v>49</v>
      </c>
      <c r="B29" s="659">
        <f>SUM(B25:B28)</f>
        <v>36137</v>
      </c>
      <c r="C29" s="455"/>
      <c r="D29" s="452" t="s">
        <v>49</v>
      </c>
      <c r="E29" s="456">
        <f>SUM(E25+E27)</f>
        <v>15115.88</v>
      </c>
      <c r="F29" s="456">
        <f t="shared" ref="F29:U29" si="5">SUM(F25+F27)</f>
        <v>14685.32</v>
      </c>
      <c r="G29" s="456">
        <f t="shared" si="5"/>
        <v>15390.32</v>
      </c>
      <c r="H29" s="456">
        <f t="shared" si="5"/>
        <v>15063.84</v>
      </c>
      <c r="I29" s="456">
        <f t="shared" si="5"/>
        <v>15494.960000000001</v>
      </c>
      <c r="J29" s="456">
        <f t="shared" si="5"/>
        <v>18213.919999999998</v>
      </c>
      <c r="K29" s="456">
        <f t="shared" si="5"/>
        <v>15937.04</v>
      </c>
      <c r="L29" s="456">
        <f t="shared" si="5"/>
        <v>16548.64</v>
      </c>
      <c r="M29" s="456">
        <f t="shared" si="5"/>
        <v>16639.759999999998</v>
      </c>
      <c r="N29" s="456">
        <f t="shared" si="5"/>
        <v>15396.439999999999</v>
      </c>
      <c r="O29" s="457">
        <f t="shared" si="5"/>
        <v>15701.84</v>
      </c>
      <c r="P29" s="630">
        <f t="shared" si="5"/>
        <v>15912.68</v>
      </c>
      <c r="Q29" s="458">
        <f>Q25+Q27</f>
        <v>14712.92</v>
      </c>
      <c r="R29" s="456">
        <f t="shared" si="5"/>
        <v>13018.519999999999</v>
      </c>
      <c r="S29" s="456">
        <f t="shared" si="5"/>
        <v>11964.2</v>
      </c>
      <c r="T29" s="718">
        <f t="shared" si="5"/>
        <v>13231.880000000003</v>
      </c>
      <c r="U29" s="719">
        <f t="shared" si="5"/>
        <v>15189.26</v>
      </c>
    </row>
    <row r="30" spans="1:21" ht="27" customHeight="1" thickBot="1" x14ac:dyDescent="0.25">
      <c r="D30" s="459"/>
      <c r="E30" s="460">
        <f>E29/B29</f>
        <v>0.41829371558236705</v>
      </c>
      <c r="F30" s="461">
        <f>F29/B29</f>
        <v>0.4063790574757174</v>
      </c>
      <c r="G30" s="461">
        <f>G29/B29</f>
        <v>0.42588814788167251</v>
      </c>
      <c r="H30" s="631">
        <f>H29/B29</f>
        <v>0.41685364031325234</v>
      </c>
      <c r="I30" s="461">
        <f>I29/B29</f>
        <v>0.4287837950023522</v>
      </c>
      <c r="J30" s="461">
        <f>J29/B29</f>
        <v>0.50402413039267224</v>
      </c>
      <c r="K30" s="461">
        <f>K29/B29</f>
        <v>0.44101723994797576</v>
      </c>
      <c r="L30" s="631">
        <f>L29/B29</f>
        <v>0.45794172178100007</v>
      </c>
      <c r="M30" s="461">
        <f>M29/B29</f>
        <v>0.4604632371253839</v>
      </c>
      <c r="N30" s="461">
        <f>N29/B29</f>
        <v>0.42605750338987736</v>
      </c>
      <c r="O30" s="697">
        <f>O29/B29</f>
        <v>0.43450867531892523</v>
      </c>
      <c r="P30" s="698">
        <f>P29/B29</f>
        <v>0.44034313861139551</v>
      </c>
      <c r="Q30" s="462">
        <f>Q29/34347</f>
        <v>0.42836113779951668</v>
      </c>
      <c r="R30" s="420">
        <f>R29/34347</f>
        <v>0.37902931842664567</v>
      </c>
      <c r="S30" s="420">
        <f>S29/34347</f>
        <v>0.34833318776021199</v>
      </c>
      <c r="T30" s="720">
        <f>T29/34347</f>
        <v>0.38524121466212485</v>
      </c>
      <c r="U30" s="721">
        <f>U29/34347</f>
        <v>0.44222959792703875</v>
      </c>
    </row>
    <row r="31" spans="1:21" x14ac:dyDescent="0.2">
      <c r="H31" s="373"/>
      <c r="L31" s="373"/>
      <c r="P31" s="373"/>
    </row>
    <row r="32" spans="1:21" x14ac:dyDescent="0.2">
      <c r="B32" t="s">
        <v>421</v>
      </c>
      <c r="H32" s="373"/>
      <c r="L32" s="373"/>
      <c r="P32" s="373"/>
    </row>
    <row r="33" spans="2:16" x14ac:dyDescent="0.2">
      <c r="B33" t="s">
        <v>422</v>
      </c>
      <c r="H33" s="373"/>
      <c r="L33" s="373"/>
      <c r="P33" s="373"/>
    </row>
    <row r="34" spans="2:16" x14ac:dyDescent="0.2">
      <c r="B34" t="s">
        <v>1125</v>
      </c>
      <c r="H34" s="373"/>
      <c r="L34" s="373"/>
      <c r="P34" s="373"/>
    </row>
    <row r="35" spans="2:16" x14ac:dyDescent="0.2">
      <c r="B35" t="s">
        <v>1126</v>
      </c>
      <c r="H35" s="373"/>
      <c r="L35" s="373"/>
      <c r="P35" s="373"/>
    </row>
  </sheetData>
  <mergeCells count="6">
    <mergeCell ref="E24:U24"/>
    <mergeCell ref="C1:L1"/>
    <mergeCell ref="B7:B8"/>
    <mergeCell ref="C7:C8"/>
    <mergeCell ref="D7:U7"/>
    <mergeCell ref="B9:B13"/>
  </mergeCells>
  <pageMargins left="0.23622047244094491" right="0.23622047244094491" top="0.74803149606299213" bottom="0.74803149606299213" header="0.31496062992125984" footer="0.31496062992125984"/>
  <pageSetup paperSize="9" scale="6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9"/>
  <sheetViews>
    <sheetView workbookViewId="0"/>
  </sheetViews>
  <sheetFormatPr defaultRowHeight="12.75" x14ac:dyDescent="0.2"/>
  <cols>
    <col min="1" max="1" width="7" customWidth="1"/>
    <col min="2" max="2" width="12.42578125" customWidth="1"/>
    <col min="3" max="3" width="57.5703125" customWidth="1"/>
    <col min="4" max="4" width="11.140625" customWidth="1"/>
    <col min="5" max="5" width="59.140625" customWidth="1"/>
  </cols>
  <sheetData>
    <row r="1" spans="1:9" ht="95.25" customHeight="1" x14ac:dyDescent="0.2">
      <c r="A1" s="482" t="s">
        <v>998</v>
      </c>
      <c r="B1" s="833" t="s">
        <v>999</v>
      </c>
      <c r="C1" s="833"/>
      <c r="D1" s="833"/>
      <c r="E1" s="475"/>
      <c r="F1" s="475"/>
      <c r="G1" s="475"/>
      <c r="H1" s="475"/>
      <c r="I1" s="475"/>
    </row>
    <row r="2" spans="1:9" ht="14.25" customHeight="1" x14ac:dyDescent="0.2"/>
    <row r="3" spans="1:9" x14ac:dyDescent="0.2">
      <c r="A3" s="899" t="s">
        <v>1205</v>
      </c>
      <c r="B3" s="785"/>
      <c r="C3" s="785"/>
      <c r="D3" s="785"/>
    </row>
    <row r="4" spans="1:9" x14ac:dyDescent="0.2">
      <c r="A4" s="773" t="s">
        <v>514</v>
      </c>
      <c r="B4" s="745"/>
      <c r="C4" s="745"/>
      <c r="D4" s="745"/>
    </row>
    <row r="6" spans="1:9" ht="43.5" customHeight="1" x14ac:dyDescent="0.2">
      <c r="A6" s="725" t="s">
        <v>1237</v>
      </c>
      <c r="B6" s="725"/>
      <c r="C6" s="725"/>
      <c r="D6" s="725"/>
    </row>
    <row r="7" spans="1:9" x14ac:dyDescent="0.2">
      <c r="A7" t="s">
        <v>515</v>
      </c>
    </row>
    <row r="8" spans="1:9" ht="65.25" customHeight="1" x14ac:dyDescent="0.2">
      <c r="A8" s="725" t="s">
        <v>1207</v>
      </c>
      <c r="B8" s="725"/>
      <c r="C8" s="725"/>
      <c r="D8" s="725"/>
    </row>
    <row r="9" spans="1:9" ht="32.25" customHeight="1" x14ac:dyDescent="0.2">
      <c r="A9" s="725" t="s">
        <v>516</v>
      </c>
      <c r="B9" s="725"/>
      <c r="C9" s="725"/>
      <c r="D9" s="725"/>
    </row>
    <row r="10" spans="1:9" x14ac:dyDescent="0.2">
      <c r="A10" t="s">
        <v>517</v>
      </c>
    </row>
    <row r="11" spans="1:9" ht="54.75" customHeight="1" x14ac:dyDescent="0.2">
      <c r="A11" s="725" t="s">
        <v>1208</v>
      </c>
      <c r="B11" s="725"/>
      <c r="C11" s="725"/>
      <c r="D11" s="725"/>
    </row>
    <row r="13" spans="1:9" ht="94.5" customHeight="1" x14ac:dyDescent="0.2">
      <c r="A13" s="725" t="s">
        <v>529</v>
      </c>
      <c r="B13" s="725"/>
      <c r="C13" s="725"/>
      <c r="D13" s="725"/>
    </row>
    <row r="14" spans="1:9" ht="54.75" customHeight="1" x14ac:dyDescent="0.2">
      <c r="A14" s="725" t="s">
        <v>518</v>
      </c>
      <c r="B14" s="725"/>
      <c r="C14" s="725"/>
      <c r="D14" s="725"/>
    </row>
    <row r="16" spans="1:9" ht="41.25" customHeight="1" x14ac:dyDescent="0.2">
      <c r="A16" s="725" t="s">
        <v>1209</v>
      </c>
      <c r="B16" s="725"/>
      <c r="C16" s="725"/>
      <c r="D16" s="725"/>
    </row>
    <row r="18" spans="1:4" ht="54" customHeight="1" x14ac:dyDescent="0.2">
      <c r="A18" s="725" t="s">
        <v>1210</v>
      </c>
      <c r="B18" s="725"/>
      <c r="C18" s="725"/>
      <c r="D18" s="725"/>
    </row>
    <row r="20" spans="1:4" ht="38.25" customHeight="1" x14ac:dyDescent="0.2">
      <c r="A20" s="725" t="s">
        <v>1211</v>
      </c>
      <c r="B20" s="725"/>
      <c r="C20" s="725"/>
      <c r="D20" s="725"/>
    </row>
    <row r="22" spans="1:4" ht="28.5" customHeight="1" x14ac:dyDescent="0.2">
      <c r="A22" s="725" t="s">
        <v>530</v>
      </c>
      <c r="B22" s="725"/>
      <c r="C22" s="725"/>
      <c r="D22" s="725"/>
    </row>
    <row r="24" spans="1:4" ht="30.75" customHeight="1" x14ac:dyDescent="0.2">
      <c r="A24" s="725" t="s">
        <v>1238</v>
      </c>
      <c r="B24" s="725"/>
      <c r="C24" s="725"/>
      <c r="D24" s="725"/>
    </row>
    <row r="26" spans="1:4" ht="85.5" customHeight="1" x14ac:dyDescent="0.2">
      <c r="A26" s="725" t="s">
        <v>1213</v>
      </c>
      <c r="B26" s="725"/>
      <c r="C26" s="725"/>
      <c r="D26" s="725"/>
    </row>
    <row r="28" spans="1:4" ht="65.25" customHeight="1" x14ac:dyDescent="0.2">
      <c r="A28" s="725" t="s">
        <v>1214</v>
      </c>
      <c r="B28" s="725"/>
      <c r="C28" s="725"/>
      <c r="D28" s="725"/>
    </row>
    <row r="30" spans="1:4" ht="40.5" customHeight="1" x14ac:dyDescent="0.2">
      <c r="A30" s="725" t="s">
        <v>1215</v>
      </c>
      <c r="B30" s="725"/>
      <c r="C30" s="725"/>
      <c r="D30" s="725"/>
    </row>
    <row r="31" spans="1:4" x14ac:dyDescent="0.2">
      <c r="A31" t="s">
        <v>519</v>
      </c>
    </row>
    <row r="32" spans="1:4" x14ac:dyDescent="0.2">
      <c r="A32" t="s">
        <v>520</v>
      </c>
    </row>
    <row r="33" spans="1:4" x14ac:dyDescent="0.2">
      <c r="A33" t="s">
        <v>521</v>
      </c>
    </row>
    <row r="34" spans="1:4" x14ac:dyDescent="0.2">
      <c r="A34" t="s">
        <v>522</v>
      </c>
    </row>
    <row r="35" spans="1:4" x14ac:dyDescent="0.2">
      <c r="A35" t="s">
        <v>523</v>
      </c>
    </row>
    <row r="36" spans="1:4" ht="54.75" customHeight="1" x14ac:dyDescent="0.2">
      <c r="A36" s="725" t="s">
        <v>1216</v>
      </c>
      <c r="B36" s="725"/>
      <c r="C36" s="725"/>
      <c r="D36" s="725"/>
    </row>
    <row r="38" spans="1:4" ht="67.5" customHeight="1" x14ac:dyDescent="0.2">
      <c r="A38" s="725" t="s">
        <v>1217</v>
      </c>
      <c r="B38" s="725"/>
      <c r="C38" s="725"/>
      <c r="D38" s="725"/>
    </row>
    <row r="39" spans="1:4" ht="30" customHeight="1" x14ac:dyDescent="0.2">
      <c r="A39" s="725" t="s">
        <v>1218</v>
      </c>
      <c r="B39" s="725"/>
      <c r="C39" s="725"/>
      <c r="D39" s="725"/>
    </row>
    <row r="40" spans="1:4" ht="32.25" customHeight="1" x14ac:dyDescent="0.2">
      <c r="A40" s="725" t="s">
        <v>1219</v>
      </c>
      <c r="B40" s="725"/>
      <c r="C40" s="725"/>
      <c r="D40" s="725"/>
    </row>
    <row r="41" spans="1:4" ht="34.5" customHeight="1" x14ac:dyDescent="0.2">
      <c r="A41" s="725" t="s">
        <v>524</v>
      </c>
      <c r="B41" s="725"/>
      <c r="C41" s="725"/>
      <c r="D41" s="725"/>
    </row>
    <row r="42" spans="1:4" ht="29.25" customHeight="1" x14ac:dyDescent="0.2">
      <c r="A42" s="725" t="s">
        <v>525</v>
      </c>
      <c r="B42" s="725"/>
      <c r="C42" s="725"/>
      <c r="D42" s="725"/>
    </row>
    <row r="43" spans="1:4" ht="30" customHeight="1" x14ac:dyDescent="0.2">
      <c r="A43" s="725" t="s">
        <v>526</v>
      </c>
      <c r="B43" s="725"/>
      <c r="C43" s="725"/>
      <c r="D43" s="725"/>
    </row>
    <row r="44" spans="1:4" ht="29.25" customHeight="1" x14ac:dyDescent="0.2">
      <c r="A44" s="725" t="s">
        <v>527</v>
      </c>
      <c r="B44" s="725"/>
      <c r="C44" s="725"/>
      <c r="D44" s="725"/>
    </row>
    <row r="45" spans="1:4" ht="43.5" customHeight="1" x14ac:dyDescent="0.2">
      <c r="A45" s="725" t="s">
        <v>528</v>
      </c>
      <c r="B45" s="725"/>
      <c r="C45" s="725"/>
      <c r="D45" s="725"/>
    </row>
    <row r="46" spans="1:4" ht="42" customHeight="1" x14ac:dyDescent="0.2">
      <c r="A46" s="725" t="s">
        <v>1220</v>
      </c>
      <c r="B46" s="725"/>
      <c r="C46" s="725"/>
      <c r="D46" s="725"/>
    </row>
    <row r="47" spans="1:4" ht="56.25" customHeight="1" x14ac:dyDescent="0.2">
      <c r="A47" s="725" t="s">
        <v>1221</v>
      </c>
      <c r="B47" s="725"/>
      <c r="C47" s="725"/>
      <c r="D47" s="725"/>
    </row>
    <row r="48" spans="1:4" ht="18" customHeight="1" x14ac:dyDescent="0.2">
      <c r="A48" s="725" t="s">
        <v>1222</v>
      </c>
      <c r="B48" s="725"/>
      <c r="C48" s="725"/>
      <c r="D48" s="725"/>
    </row>
    <row r="49" spans="1:7" ht="28.5" customHeight="1" x14ac:dyDescent="0.2">
      <c r="A49" s="725" t="s">
        <v>1223</v>
      </c>
      <c r="B49" s="725"/>
      <c r="C49" s="725"/>
      <c r="D49" s="725"/>
    </row>
    <row r="50" spans="1:7" ht="18" customHeight="1" x14ac:dyDescent="0.2">
      <c r="A50" t="s">
        <v>531</v>
      </c>
    </row>
    <row r="53" spans="1:7" x14ac:dyDescent="0.2">
      <c r="A53" s="899" t="s">
        <v>1205</v>
      </c>
      <c r="B53" s="727"/>
      <c r="C53" s="727"/>
      <c r="D53" s="371"/>
      <c r="E53" s="371"/>
      <c r="F53" s="371"/>
      <c r="G53" s="371"/>
    </row>
    <row r="54" spans="1:7" x14ac:dyDescent="0.2">
      <c r="A54" s="899" t="s">
        <v>532</v>
      </c>
      <c r="B54" s="785"/>
      <c r="C54" s="785"/>
      <c r="D54" s="371"/>
      <c r="E54" s="371"/>
      <c r="F54" s="371"/>
      <c r="G54" s="371"/>
    </row>
    <row r="56" spans="1:7" ht="84" customHeight="1" x14ac:dyDescent="0.2">
      <c r="A56" s="725" t="s">
        <v>1239</v>
      </c>
      <c r="B56" s="725"/>
      <c r="C56" s="725"/>
      <c r="D56" s="725"/>
    </row>
    <row r="58" spans="1:7" x14ac:dyDescent="0.2">
      <c r="A58" t="s">
        <v>515</v>
      </c>
    </row>
    <row r="59" spans="1:7" ht="41.25" customHeight="1" x14ac:dyDescent="0.2">
      <c r="A59" s="725" t="s">
        <v>1240</v>
      </c>
      <c r="B59" s="725"/>
      <c r="C59" s="725"/>
      <c r="D59" s="725"/>
    </row>
    <row r="60" spans="1:7" ht="30" customHeight="1" x14ac:dyDescent="0.2">
      <c r="A60" s="725" t="s">
        <v>533</v>
      </c>
      <c r="B60" s="725"/>
      <c r="C60" s="725"/>
      <c r="D60" s="725"/>
    </row>
    <row r="61" spans="1:7" ht="44.25" customHeight="1" x14ac:dyDescent="0.2">
      <c r="A61" s="725" t="s">
        <v>1241</v>
      </c>
      <c r="B61" s="725"/>
      <c r="C61" s="725"/>
      <c r="D61" s="725"/>
    </row>
    <row r="62" spans="1:7" ht="120.75" customHeight="1" x14ac:dyDescent="0.2">
      <c r="A62" s="725" t="s">
        <v>1242</v>
      </c>
      <c r="B62" s="725"/>
      <c r="C62" s="725"/>
      <c r="D62" s="725"/>
    </row>
    <row r="63" spans="1:7" ht="71.25" customHeight="1" x14ac:dyDescent="0.2">
      <c r="A63" s="725" t="s">
        <v>1244</v>
      </c>
      <c r="B63" s="725"/>
      <c r="C63" s="725"/>
      <c r="D63" s="725"/>
    </row>
    <row r="64" spans="1:7" ht="69" customHeight="1" x14ac:dyDescent="0.2">
      <c r="A64" s="725" t="s">
        <v>1243</v>
      </c>
      <c r="B64" s="725"/>
      <c r="C64" s="725"/>
      <c r="D64" s="725"/>
    </row>
    <row r="65" spans="1:4" ht="45" customHeight="1" x14ac:dyDescent="0.2">
      <c r="A65" s="725" t="s">
        <v>1245</v>
      </c>
      <c r="B65" s="725"/>
      <c r="C65" s="725"/>
      <c r="D65" s="725"/>
    </row>
    <row r="66" spans="1:4" ht="27" customHeight="1" x14ac:dyDescent="0.2">
      <c r="A66" s="725" t="s">
        <v>1246</v>
      </c>
      <c r="B66" s="725"/>
      <c r="C66" s="725"/>
      <c r="D66" s="725"/>
    </row>
    <row r="68" spans="1:4" ht="44.25" customHeight="1" x14ac:dyDescent="0.2">
      <c r="A68" s="725" t="s">
        <v>534</v>
      </c>
      <c r="B68" s="725"/>
      <c r="C68" s="725"/>
      <c r="D68" s="725"/>
    </row>
    <row r="69" spans="1:4" ht="70.5" customHeight="1" x14ac:dyDescent="0.2">
      <c r="A69" s="725" t="s">
        <v>535</v>
      </c>
      <c r="B69" s="725"/>
      <c r="C69" s="725"/>
      <c r="D69" s="725"/>
    </row>
    <row r="70" spans="1:4" ht="43.5" customHeight="1" x14ac:dyDescent="0.2">
      <c r="A70" s="725" t="s">
        <v>536</v>
      </c>
      <c r="B70" s="725"/>
      <c r="C70" s="725"/>
      <c r="D70" s="725"/>
    </row>
    <row r="71" spans="1:4" ht="30.75" customHeight="1" x14ac:dyDescent="0.2">
      <c r="A71" s="725" t="s">
        <v>1247</v>
      </c>
      <c r="B71" s="725"/>
      <c r="C71" s="725"/>
      <c r="D71" s="725"/>
    </row>
    <row r="72" spans="1:4" ht="54.75" customHeight="1" x14ac:dyDescent="0.2">
      <c r="A72" s="725" t="s">
        <v>1248</v>
      </c>
      <c r="B72" s="725"/>
      <c r="C72" s="725"/>
      <c r="D72" s="725"/>
    </row>
    <row r="73" spans="1:4" ht="45" customHeight="1" x14ac:dyDescent="0.2">
      <c r="A73" s="725" t="s">
        <v>1250</v>
      </c>
      <c r="B73" s="725"/>
      <c r="C73" s="725"/>
      <c r="D73" s="725"/>
    </row>
    <row r="74" spans="1:4" ht="69.75" customHeight="1" x14ac:dyDescent="0.2">
      <c r="A74" s="725" t="s">
        <v>1249</v>
      </c>
      <c r="B74" s="725"/>
      <c r="C74" s="725"/>
      <c r="D74" s="725"/>
    </row>
    <row r="75" spans="1:4" ht="66.75" customHeight="1" x14ac:dyDescent="0.2">
      <c r="A75" s="725" t="s">
        <v>1259</v>
      </c>
      <c r="B75" s="725"/>
      <c r="C75" s="725"/>
      <c r="D75" s="725"/>
    </row>
    <row r="76" spans="1:4" ht="41.25" customHeight="1" x14ac:dyDescent="0.2">
      <c r="A76" s="725" t="s">
        <v>537</v>
      </c>
      <c r="B76" s="725"/>
      <c r="C76" s="725"/>
      <c r="D76" s="725"/>
    </row>
    <row r="77" spans="1:4" x14ac:dyDescent="0.2">
      <c r="A77" t="s">
        <v>538</v>
      </c>
    </row>
    <row r="79" spans="1:4" x14ac:dyDescent="0.2">
      <c r="A79" s="898" t="s">
        <v>1251</v>
      </c>
      <c r="B79" s="898"/>
      <c r="C79" s="898"/>
      <c r="D79" s="898"/>
    </row>
    <row r="80" spans="1:4" ht="15.75" customHeight="1" x14ac:dyDescent="0.2">
      <c r="A80" s="900" t="s">
        <v>1236</v>
      </c>
      <c r="B80" s="901"/>
      <c r="C80" s="901"/>
      <c r="D80" s="511"/>
    </row>
    <row r="81" spans="1:4" ht="32.25" customHeight="1" x14ac:dyDescent="0.2">
      <c r="A81" s="900" t="s">
        <v>551</v>
      </c>
      <c r="B81" s="901"/>
      <c r="C81" s="901"/>
      <c r="D81" s="512"/>
    </row>
    <row r="82" spans="1:4" ht="20.25" x14ac:dyDescent="0.2">
      <c r="A82" s="508"/>
    </row>
    <row r="83" spans="1:4" ht="33.75" customHeight="1" x14ac:dyDescent="0.2">
      <c r="A83" s="773" t="s">
        <v>1200</v>
      </c>
      <c r="B83" s="773"/>
      <c r="C83" s="773"/>
      <c r="D83" s="773"/>
    </row>
    <row r="85" spans="1:4" ht="87" customHeight="1" x14ac:dyDescent="0.2">
      <c r="A85" s="725" t="s">
        <v>1159</v>
      </c>
      <c r="B85" s="725"/>
      <c r="C85" s="725"/>
      <c r="D85" s="725"/>
    </row>
    <row r="86" spans="1:4" x14ac:dyDescent="0.2">
      <c r="A86" t="s">
        <v>539</v>
      </c>
    </row>
    <row r="88" spans="1:4" ht="69.75" customHeight="1" x14ac:dyDescent="0.2">
      <c r="A88" s="725" t="s">
        <v>540</v>
      </c>
      <c r="B88" s="725"/>
      <c r="C88" s="725"/>
      <c r="D88" s="725"/>
    </row>
    <row r="89" spans="1:4" x14ac:dyDescent="0.2">
      <c r="A89" t="s">
        <v>541</v>
      </c>
    </row>
    <row r="90" spans="1:4" x14ac:dyDescent="0.2">
      <c r="A90" t="s">
        <v>542</v>
      </c>
    </row>
    <row r="91" spans="1:4" x14ac:dyDescent="0.2">
      <c r="A91" t="s">
        <v>543</v>
      </c>
    </row>
    <row r="93" spans="1:4" x14ac:dyDescent="0.2">
      <c r="A93" t="s">
        <v>544</v>
      </c>
    </row>
    <row r="95" spans="1:4" ht="45.75" customHeight="1" x14ac:dyDescent="0.2">
      <c r="A95" s="725" t="s">
        <v>552</v>
      </c>
      <c r="B95" s="725"/>
      <c r="C95" s="725"/>
      <c r="D95" s="725"/>
    </row>
    <row r="96" spans="1:4" ht="28.5" customHeight="1" x14ac:dyDescent="0.2">
      <c r="A96" s="725" t="s">
        <v>545</v>
      </c>
      <c r="B96" s="725"/>
      <c r="C96" s="725"/>
      <c r="D96" s="725"/>
    </row>
    <row r="97" spans="1:5" ht="35.25" customHeight="1" x14ac:dyDescent="0.2">
      <c r="A97" s="725" t="s">
        <v>546</v>
      </c>
      <c r="B97" s="725"/>
      <c r="C97" s="725"/>
      <c r="D97" s="725"/>
    </row>
    <row r="98" spans="1:5" ht="33.75" customHeight="1" x14ac:dyDescent="0.2">
      <c r="A98" s="725" t="s">
        <v>547</v>
      </c>
      <c r="B98" s="725"/>
      <c r="C98" s="725"/>
      <c r="D98" s="725"/>
    </row>
    <row r="99" spans="1:5" ht="30" customHeight="1" x14ac:dyDescent="0.2">
      <c r="A99" s="725" t="s">
        <v>548</v>
      </c>
      <c r="B99" s="725"/>
      <c r="C99" s="725"/>
      <c r="D99" s="725"/>
    </row>
    <row r="100" spans="1:5" ht="18" customHeight="1" x14ac:dyDescent="0.2">
      <c r="A100" s="486" t="s">
        <v>549</v>
      </c>
    </row>
    <row r="101" spans="1:5" ht="19.5" customHeight="1" x14ac:dyDescent="0.2">
      <c r="A101" s="486" t="s">
        <v>550</v>
      </c>
    </row>
    <row r="102" spans="1:5" ht="31.5" customHeight="1" x14ac:dyDescent="0.2">
      <c r="A102" s="725" t="s">
        <v>1201</v>
      </c>
      <c r="B102" s="725"/>
      <c r="C102" s="725"/>
      <c r="D102" s="725"/>
    </row>
    <row r="103" spans="1:5" ht="32.25" customHeight="1" x14ac:dyDescent="0.2">
      <c r="A103" s="725" t="s">
        <v>553</v>
      </c>
      <c r="B103" s="725"/>
      <c r="C103" s="725"/>
      <c r="D103" s="725"/>
    </row>
    <row r="105" spans="1:5" x14ac:dyDescent="0.2">
      <c r="A105" s="371"/>
    </row>
    <row r="107" spans="1:5" x14ac:dyDescent="0.2">
      <c r="A107" s="512"/>
    </row>
    <row r="109" spans="1:5" x14ac:dyDescent="0.2">
      <c r="B109" s="479"/>
      <c r="C109" s="479"/>
      <c r="D109" s="479"/>
      <c r="E109" s="479"/>
    </row>
  </sheetData>
  <mergeCells count="63">
    <mergeCell ref="A80:C80"/>
    <mergeCell ref="A81:C81"/>
    <mergeCell ref="A6:D6"/>
    <mergeCell ref="A8:D8"/>
    <mergeCell ref="A9:D9"/>
    <mergeCell ref="A30:D30"/>
    <mergeCell ref="A36:D36"/>
    <mergeCell ref="A14:D14"/>
    <mergeCell ref="A26:D26"/>
    <mergeCell ref="A28:D28"/>
    <mergeCell ref="A16:D16"/>
    <mergeCell ref="A18:D18"/>
    <mergeCell ref="A20:D20"/>
    <mergeCell ref="A22:D22"/>
    <mergeCell ref="A24:D24"/>
    <mergeCell ref="A49:D49"/>
    <mergeCell ref="B1:D1"/>
    <mergeCell ref="A3:D3"/>
    <mergeCell ref="A4:D4"/>
    <mergeCell ref="A11:D11"/>
    <mergeCell ref="A13:D13"/>
    <mergeCell ref="A38:D38"/>
    <mergeCell ref="A39:D39"/>
    <mergeCell ref="A40:D40"/>
    <mergeCell ref="A41:D41"/>
    <mergeCell ref="A42:D42"/>
    <mergeCell ref="A43:D43"/>
    <mergeCell ref="A44:D44"/>
    <mergeCell ref="A45:D45"/>
    <mergeCell ref="A46:D46"/>
    <mergeCell ref="A47:D47"/>
    <mergeCell ref="A48:D48"/>
    <mergeCell ref="A68:D68"/>
    <mergeCell ref="A53:C53"/>
    <mergeCell ref="A54:C54"/>
    <mergeCell ref="A56:D56"/>
    <mergeCell ref="A59:D59"/>
    <mergeCell ref="A60:D60"/>
    <mergeCell ref="A61:D61"/>
    <mergeCell ref="A62:D62"/>
    <mergeCell ref="A63:D63"/>
    <mergeCell ref="A64:D64"/>
    <mergeCell ref="A65:D65"/>
    <mergeCell ref="A66:D66"/>
    <mergeCell ref="A75:D75"/>
    <mergeCell ref="A76:D76"/>
    <mergeCell ref="A79:D79"/>
    <mergeCell ref="A69:D69"/>
    <mergeCell ref="A70:D70"/>
    <mergeCell ref="A71:D71"/>
    <mergeCell ref="A72:D72"/>
    <mergeCell ref="A73:D73"/>
    <mergeCell ref="A74:D74"/>
    <mergeCell ref="A98:D98"/>
    <mergeCell ref="A99:D99"/>
    <mergeCell ref="A102:D102"/>
    <mergeCell ref="A103:D103"/>
    <mergeCell ref="A83:D83"/>
    <mergeCell ref="A85:D85"/>
    <mergeCell ref="A88:D88"/>
    <mergeCell ref="A95:D95"/>
    <mergeCell ref="A96:D96"/>
    <mergeCell ref="A97:D97"/>
  </mergeCells>
  <pageMargins left="0.70866141732283472" right="0.70866141732283472"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2"/>
  <sheetViews>
    <sheetView view="pageBreakPreview" zoomScaleNormal="100" zoomScaleSheetLayoutView="100" workbookViewId="0"/>
  </sheetViews>
  <sheetFormatPr defaultRowHeight="12.75" x14ac:dyDescent="0.2"/>
  <cols>
    <col min="1" max="1" width="15" customWidth="1"/>
    <col min="2" max="2" width="17" customWidth="1"/>
    <col min="3" max="3" width="17.7109375" customWidth="1"/>
    <col min="4" max="4" width="21.42578125" customWidth="1"/>
    <col min="5" max="5" width="17.5703125" customWidth="1"/>
  </cols>
  <sheetData>
    <row r="1" spans="1:5" x14ac:dyDescent="0.2">
      <c r="A1" t="s">
        <v>1264</v>
      </c>
      <c r="B1" s="902" t="s">
        <v>999</v>
      </c>
      <c r="C1" s="902"/>
      <c r="D1" s="902"/>
      <c r="E1" s="902"/>
    </row>
    <row r="2" spans="1:5" ht="84.75" customHeight="1" x14ac:dyDescent="0.2">
      <c r="B2" s="902"/>
      <c r="C2" s="902"/>
      <c r="D2" s="902"/>
      <c r="E2" s="902"/>
    </row>
    <row r="3" spans="1:5" x14ac:dyDescent="0.2">
      <c r="C3" s="513"/>
    </row>
    <row r="4" spans="1:5" x14ac:dyDescent="0.2">
      <c r="C4" s="513" t="s">
        <v>1263</v>
      </c>
    </row>
    <row r="5" spans="1:5" x14ac:dyDescent="0.2">
      <c r="C5" s="515" t="s">
        <v>554</v>
      </c>
    </row>
    <row r="6" spans="1:5" x14ac:dyDescent="0.2">
      <c r="C6" s="514" t="s">
        <v>555</v>
      </c>
    </row>
    <row r="7" spans="1:5" x14ac:dyDescent="0.2">
      <c r="C7" s="514" t="s">
        <v>556</v>
      </c>
    </row>
    <row r="8" spans="1:5" x14ac:dyDescent="0.2">
      <c r="C8" s="514" t="s">
        <v>557</v>
      </c>
    </row>
    <row r="9" spans="1:5" x14ac:dyDescent="0.2">
      <c r="C9" s="514" t="s">
        <v>558</v>
      </c>
    </row>
    <row r="10" spans="1:5" x14ac:dyDescent="0.2">
      <c r="C10" s="514" t="s">
        <v>559</v>
      </c>
    </row>
    <row r="11" spans="1:5" x14ac:dyDescent="0.2">
      <c r="C11" s="514" t="s">
        <v>560</v>
      </c>
    </row>
    <row r="12" spans="1:5" x14ac:dyDescent="0.2">
      <c r="C12" s="514" t="s">
        <v>561</v>
      </c>
    </row>
    <row r="13" spans="1:5" x14ac:dyDescent="0.2">
      <c r="C13" s="514" t="s">
        <v>562</v>
      </c>
    </row>
    <row r="14" spans="1:5" x14ac:dyDescent="0.2">
      <c r="C14" s="516"/>
    </row>
    <row r="15" spans="1:5" ht="18.75" customHeight="1" x14ac:dyDescent="0.2">
      <c r="A15" s="517" t="s">
        <v>563</v>
      </c>
    </row>
    <row r="16" spans="1:5" ht="35.25" customHeight="1" x14ac:dyDescent="0.2">
      <c r="A16" s="909" t="s">
        <v>564</v>
      </c>
      <c r="B16" s="902"/>
      <c r="C16" s="902"/>
      <c r="D16" s="902"/>
    </row>
    <row r="17" spans="1:1" x14ac:dyDescent="0.2">
      <c r="A17" s="516"/>
    </row>
    <row r="18" spans="1:1" ht="13.5" x14ac:dyDescent="0.2">
      <c r="A18" s="518" t="s">
        <v>565</v>
      </c>
    </row>
    <row r="19" spans="1:1" ht="13.5" x14ac:dyDescent="0.2">
      <c r="A19" s="518" t="s">
        <v>566</v>
      </c>
    </row>
    <row r="20" spans="1:1" ht="13.5" x14ac:dyDescent="0.2">
      <c r="A20" s="518" t="s">
        <v>567</v>
      </c>
    </row>
    <row r="21" spans="1:1" ht="13.5" x14ac:dyDescent="0.2">
      <c r="A21" s="518" t="s">
        <v>568</v>
      </c>
    </row>
    <row r="22" spans="1:1" ht="13.5" x14ac:dyDescent="0.2">
      <c r="A22" s="518" t="s">
        <v>569</v>
      </c>
    </row>
    <row r="23" spans="1:1" ht="13.5" x14ac:dyDescent="0.2">
      <c r="A23" s="518" t="s">
        <v>570</v>
      </c>
    </row>
    <row r="24" spans="1:1" x14ac:dyDescent="0.2">
      <c r="A24" s="517" t="s">
        <v>571</v>
      </c>
    </row>
    <row r="25" spans="1:1" ht="13.5" x14ac:dyDescent="0.2">
      <c r="A25" s="518" t="s">
        <v>572</v>
      </c>
    </row>
    <row r="26" spans="1:1" ht="13.5" x14ac:dyDescent="0.2">
      <c r="A26" s="518" t="s">
        <v>567</v>
      </c>
    </row>
    <row r="27" spans="1:1" x14ac:dyDescent="0.2">
      <c r="A27" s="517" t="s">
        <v>573</v>
      </c>
    </row>
    <row r="28" spans="1:1" ht="13.5" x14ac:dyDescent="0.2">
      <c r="A28" s="518" t="s">
        <v>574</v>
      </c>
    </row>
    <row r="29" spans="1:1" ht="13.5" x14ac:dyDescent="0.2">
      <c r="A29" s="518" t="s">
        <v>575</v>
      </c>
    </row>
    <row r="30" spans="1:1" ht="13.5" x14ac:dyDescent="0.2">
      <c r="A30" s="518" t="s">
        <v>567</v>
      </c>
    </row>
    <row r="31" spans="1:1" ht="13.5" x14ac:dyDescent="0.2">
      <c r="A31" s="518" t="s">
        <v>576</v>
      </c>
    </row>
    <row r="32" spans="1:1" ht="13.5" x14ac:dyDescent="0.2">
      <c r="A32" s="518" t="s">
        <v>577</v>
      </c>
    </row>
    <row r="33" spans="1:1" ht="13.5" x14ac:dyDescent="0.2">
      <c r="A33" s="518" t="s">
        <v>572</v>
      </c>
    </row>
    <row r="34" spans="1:1" ht="13.5" x14ac:dyDescent="0.2">
      <c r="A34" s="518" t="s">
        <v>578</v>
      </c>
    </row>
    <row r="35" spans="1:1" ht="13.5" x14ac:dyDescent="0.2">
      <c r="A35" s="518" t="s">
        <v>579</v>
      </c>
    </row>
    <row r="36" spans="1:1" ht="13.5" x14ac:dyDescent="0.2">
      <c r="A36" s="518" t="s">
        <v>580</v>
      </c>
    </row>
    <row r="37" spans="1:1" ht="13.5" x14ac:dyDescent="0.2">
      <c r="A37" s="518" t="s">
        <v>581</v>
      </c>
    </row>
    <row r="38" spans="1:1" ht="13.5" x14ac:dyDescent="0.2">
      <c r="A38" s="518" t="s">
        <v>582</v>
      </c>
    </row>
    <row r="39" spans="1:1" ht="13.5" x14ac:dyDescent="0.2">
      <c r="A39" s="518" t="s">
        <v>583</v>
      </c>
    </row>
    <row r="40" spans="1:1" ht="13.5" x14ac:dyDescent="0.2">
      <c r="A40" s="518" t="s">
        <v>584</v>
      </c>
    </row>
    <row r="41" spans="1:1" ht="13.5" x14ac:dyDescent="0.2">
      <c r="A41" s="518" t="s">
        <v>585</v>
      </c>
    </row>
    <row r="42" spans="1:1" ht="13.5" x14ac:dyDescent="0.2">
      <c r="A42" s="518" t="s">
        <v>586</v>
      </c>
    </row>
    <row r="43" spans="1:1" ht="13.5" x14ac:dyDescent="0.2">
      <c r="A43" s="518" t="s">
        <v>572</v>
      </c>
    </row>
    <row r="44" spans="1:1" ht="13.5" x14ac:dyDescent="0.2">
      <c r="A44" s="518" t="s">
        <v>587</v>
      </c>
    </row>
    <row r="45" spans="1:1" ht="13.5" x14ac:dyDescent="0.2">
      <c r="A45" s="518" t="s">
        <v>567</v>
      </c>
    </row>
    <row r="46" spans="1:1" ht="13.5" x14ac:dyDescent="0.2">
      <c r="A46" s="518" t="s">
        <v>588</v>
      </c>
    </row>
    <row r="47" spans="1:1" ht="13.5" x14ac:dyDescent="0.2">
      <c r="A47" s="518" t="s">
        <v>589</v>
      </c>
    </row>
    <row r="48" spans="1:1" x14ac:dyDescent="0.2">
      <c r="A48" s="517" t="s">
        <v>590</v>
      </c>
    </row>
    <row r="49" spans="1:1" ht="13.5" x14ac:dyDescent="0.2">
      <c r="A49" s="518" t="s">
        <v>591</v>
      </c>
    </row>
    <row r="50" spans="1:1" x14ac:dyDescent="0.2">
      <c r="A50" s="517" t="s">
        <v>592</v>
      </c>
    </row>
    <row r="51" spans="1:1" ht="13.5" x14ac:dyDescent="0.2">
      <c r="A51" s="518" t="s">
        <v>593</v>
      </c>
    </row>
    <row r="52" spans="1:1" ht="13.5" x14ac:dyDescent="0.2">
      <c r="A52" s="518" t="s">
        <v>594</v>
      </c>
    </row>
    <row r="53" spans="1:1" ht="13.5" x14ac:dyDescent="0.2">
      <c r="A53" s="518" t="s">
        <v>595</v>
      </c>
    </row>
    <row r="54" spans="1:1" ht="13.5" x14ac:dyDescent="0.2">
      <c r="A54" s="518" t="s">
        <v>596</v>
      </c>
    </row>
    <row r="55" spans="1:1" ht="13.5" x14ac:dyDescent="0.2">
      <c r="A55" s="518" t="s">
        <v>597</v>
      </c>
    </row>
    <row r="56" spans="1:1" ht="13.5" x14ac:dyDescent="0.2">
      <c r="A56" s="518" t="s">
        <v>598</v>
      </c>
    </row>
    <row r="57" spans="1:1" ht="13.5" x14ac:dyDescent="0.2">
      <c r="A57" s="518" t="s">
        <v>598</v>
      </c>
    </row>
    <row r="58" spans="1:1" ht="13.5" x14ac:dyDescent="0.2">
      <c r="A58" s="518" t="s">
        <v>599</v>
      </c>
    </row>
    <row r="59" spans="1:1" ht="13.5" x14ac:dyDescent="0.2">
      <c r="A59" s="518" t="s">
        <v>600</v>
      </c>
    </row>
    <row r="60" spans="1:1" ht="13.5" x14ac:dyDescent="0.2">
      <c r="A60" s="518" t="s">
        <v>601</v>
      </c>
    </row>
    <row r="61" spans="1:1" ht="13.5" x14ac:dyDescent="0.2">
      <c r="A61" s="518" t="s">
        <v>598</v>
      </c>
    </row>
    <row r="62" spans="1:1" ht="13.5" x14ac:dyDescent="0.2">
      <c r="A62" s="518" t="s">
        <v>602</v>
      </c>
    </row>
    <row r="63" spans="1:1" ht="13.5" x14ac:dyDescent="0.2">
      <c r="A63" s="518" t="s">
        <v>603</v>
      </c>
    </row>
    <row r="64" spans="1:1" ht="13.5" x14ac:dyDescent="0.2">
      <c r="A64" s="518" t="s">
        <v>604</v>
      </c>
    </row>
    <row r="65" spans="1:1" ht="13.5" x14ac:dyDescent="0.2">
      <c r="A65" s="518" t="s">
        <v>605</v>
      </c>
    </row>
    <row r="66" spans="1:1" x14ac:dyDescent="0.2">
      <c r="A66" s="517" t="s">
        <v>606</v>
      </c>
    </row>
    <row r="67" spans="1:1" ht="13.5" x14ac:dyDescent="0.2">
      <c r="A67" s="518" t="s">
        <v>607</v>
      </c>
    </row>
    <row r="68" spans="1:1" ht="13.5" x14ac:dyDescent="0.2">
      <c r="A68" s="518" t="s">
        <v>608</v>
      </c>
    </row>
    <row r="69" spans="1:1" ht="13.5" x14ac:dyDescent="0.2">
      <c r="A69" s="518" t="s">
        <v>609</v>
      </c>
    </row>
    <row r="70" spans="1:1" ht="13.5" x14ac:dyDescent="0.2">
      <c r="A70" s="518" t="s">
        <v>610</v>
      </c>
    </row>
    <row r="71" spans="1:1" ht="13.5" x14ac:dyDescent="0.2">
      <c r="A71" s="518" t="s">
        <v>611</v>
      </c>
    </row>
    <row r="72" spans="1:1" ht="13.5" x14ac:dyDescent="0.2">
      <c r="A72" s="518" t="s">
        <v>612</v>
      </c>
    </row>
    <row r="73" spans="1:1" x14ac:dyDescent="0.2">
      <c r="A73" s="517" t="s">
        <v>613</v>
      </c>
    </row>
    <row r="74" spans="1:1" ht="13.5" x14ac:dyDescent="0.2">
      <c r="A74" s="518" t="s">
        <v>567</v>
      </c>
    </row>
    <row r="75" spans="1:1" ht="13.5" x14ac:dyDescent="0.2">
      <c r="A75" s="518" t="s">
        <v>614</v>
      </c>
    </row>
    <row r="76" spans="1:1" ht="13.5" x14ac:dyDescent="0.2">
      <c r="A76" s="518" t="s">
        <v>615</v>
      </c>
    </row>
    <row r="77" spans="1:1" ht="13.5" x14ac:dyDescent="0.2">
      <c r="A77" s="518" t="s">
        <v>567</v>
      </c>
    </row>
    <row r="78" spans="1:1" ht="13.5" x14ac:dyDescent="0.2">
      <c r="A78" s="518" t="s">
        <v>616</v>
      </c>
    </row>
    <row r="79" spans="1:1" x14ac:dyDescent="0.2">
      <c r="A79" s="517" t="s">
        <v>617</v>
      </c>
    </row>
    <row r="80" spans="1:1" ht="13.5" x14ac:dyDescent="0.2">
      <c r="A80" s="518" t="s">
        <v>567</v>
      </c>
    </row>
    <row r="81" spans="1:5" ht="13.5" x14ac:dyDescent="0.2">
      <c r="A81" s="518" t="s">
        <v>618</v>
      </c>
    </row>
    <row r="82" spans="1:5" ht="13.5" x14ac:dyDescent="0.2">
      <c r="A82" s="518" t="s">
        <v>572</v>
      </c>
    </row>
    <row r="83" spans="1:5" ht="13.5" x14ac:dyDescent="0.2">
      <c r="A83" s="518" t="s">
        <v>567</v>
      </c>
    </row>
    <row r="84" spans="1:5" ht="13.5" x14ac:dyDescent="0.2">
      <c r="A84" s="518" t="s">
        <v>619</v>
      </c>
    </row>
    <row r="85" spans="1:5" ht="13.5" x14ac:dyDescent="0.2">
      <c r="A85" s="518" t="s">
        <v>620</v>
      </c>
    </row>
    <row r="86" spans="1:5" ht="13.5" x14ac:dyDescent="0.2">
      <c r="A86" s="518" t="s">
        <v>621</v>
      </c>
    </row>
    <row r="87" spans="1:5" ht="13.5" thickBot="1" x14ac:dyDescent="0.25">
      <c r="A87" s="516"/>
    </row>
    <row r="88" spans="1:5" ht="188.25" customHeight="1" x14ac:dyDescent="0.2">
      <c r="A88" s="912" t="s">
        <v>622</v>
      </c>
      <c r="B88" s="509" t="s">
        <v>857</v>
      </c>
      <c r="C88" s="912" t="s">
        <v>858</v>
      </c>
      <c r="D88" s="912" t="s">
        <v>624</v>
      </c>
      <c r="E88" s="912" t="s">
        <v>859</v>
      </c>
    </row>
    <row r="89" spans="1:5" ht="16.5" thickBot="1" x14ac:dyDescent="0.25">
      <c r="A89" s="913"/>
      <c r="B89" s="510" t="s">
        <v>623</v>
      </c>
      <c r="C89" s="913"/>
      <c r="D89" s="913"/>
      <c r="E89" s="913"/>
    </row>
    <row r="90" spans="1:5" ht="16.5" thickBot="1" x14ac:dyDescent="0.25">
      <c r="A90" s="519"/>
      <c r="B90" s="519"/>
      <c r="C90" s="519"/>
      <c r="D90" s="519"/>
      <c r="E90" s="519"/>
    </row>
    <row r="91" spans="1:5" ht="16.5" thickBot="1" x14ac:dyDescent="0.25">
      <c r="A91" s="519"/>
      <c r="B91" s="519"/>
      <c r="C91" s="519"/>
      <c r="D91" s="519"/>
      <c r="E91" s="519"/>
    </row>
    <row r="92" spans="1:5" ht="16.5" thickBot="1" x14ac:dyDescent="0.25">
      <c r="A92" s="519"/>
      <c r="B92" s="519"/>
      <c r="C92" s="519"/>
      <c r="D92" s="519"/>
      <c r="E92" s="519"/>
    </row>
    <row r="93" spans="1:5" x14ac:dyDescent="0.2">
      <c r="A93" s="516"/>
    </row>
    <row r="94" spans="1:5" ht="13.5" x14ac:dyDescent="0.2">
      <c r="A94" s="518" t="s">
        <v>625</v>
      </c>
    </row>
    <row r="95" spans="1:5" ht="13.5" x14ac:dyDescent="0.2">
      <c r="A95" s="518" t="s">
        <v>626</v>
      </c>
    </row>
    <row r="96" spans="1:5" ht="13.5" x14ac:dyDescent="0.2">
      <c r="A96" s="518" t="s">
        <v>627</v>
      </c>
    </row>
    <row r="97" spans="1:1" ht="13.5" x14ac:dyDescent="0.2">
      <c r="A97" s="518" t="s">
        <v>628</v>
      </c>
    </row>
    <row r="98" spans="1:1" ht="13.5" x14ac:dyDescent="0.2">
      <c r="A98" s="518" t="s">
        <v>629</v>
      </c>
    </row>
    <row r="99" spans="1:1" ht="13.5" x14ac:dyDescent="0.2">
      <c r="A99" s="518" t="s">
        <v>630</v>
      </c>
    </row>
    <row r="100" spans="1:1" ht="13.5" x14ac:dyDescent="0.2">
      <c r="A100" s="518" t="s">
        <v>631</v>
      </c>
    </row>
    <row r="101" spans="1:1" ht="13.5" x14ac:dyDescent="0.2">
      <c r="A101" s="518" t="s">
        <v>632</v>
      </c>
    </row>
    <row r="102" spans="1:1" ht="13.5" x14ac:dyDescent="0.2">
      <c r="A102" s="518" t="s">
        <v>633</v>
      </c>
    </row>
    <row r="103" spans="1:1" ht="13.5" x14ac:dyDescent="0.2">
      <c r="A103" s="518" t="s">
        <v>634</v>
      </c>
    </row>
    <row r="104" spans="1:1" ht="13.5" x14ac:dyDescent="0.2">
      <c r="A104" s="518" t="s">
        <v>635</v>
      </c>
    </row>
    <row r="105" spans="1:1" ht="13.5" x14ac:dyDescent="0.2">
      <c r="A105" s="518" t="s">
        <v>636</v>
      </c>
    </row>
    <row r="106" spans="1:1" x14ac:dyDescent="0.2">
      <c r="A106" s="516"/>
    </row>
    <row r="107" spans="1:1" ht="13.5" x14ac:dyDescent="0.2">
      <c r="A107" s="518" t="s">
        <v>637</v>
      </c>
    </row>
    <row r="108" spans="1:1" ht="13.5" x14ac:dyDescent="0.2">
      <c r="A108" s="518" t="s">
        <v>638</v>
      </c>
    </row>
    <row r="109" spans="1:1" ht="13.5" x14ac:dyDescent="0.2">
      <c r="A109" s="518" t="s">
        <v>639</v>
      </c>
    </row>
    <row r="110" spans="1:1" ht="13.5" x14ac:dyDescent="0.2">
      <c r="A110" s="518" t="s">
        <v>638</v>
      </c>
    </row>
    <row r="111" spans="1:1" ht="13.5" x14ac:dyDescent="0.2">
      <c r="A111" s="518" t="s">
        <v>640</v>
      </c>
    </row>
    <row r="112" spans="1:1" ht="13.5" x14ac:dyDescent="0.2">
      <c r="A112" s="518" t="s">
        <v>641</v>
      </c>
    </row>
    <row r="113" spans="1:5" ht="13.5" x14ac:dyDescent="0.2">
      <c r="A113" s="518" t="s">
        <v>642</v>
      </c>
    </row>
    <row r="114" spans="1:5" x14ac:dyDescent="0.2">
      <c r="A114" s="516"/>
    </row>
    <row r="115" spans="1:5" ht="13.5" x14ac:dyDescent="0.2">
      <c r="A115" s="518" t="s">
        <v>643</v>
      </c>
    </row>
    <row r="116" spans="1:5" x14ac:dyDescent="0.2">
      <c r="A116" s="516"/>
    </row>
    <row r="117" spans="1:5" ht="13.5" x14ac:dyDescent="0.2">
      <c r="A117" s="518" t="s">
        <v>644</v>
      </c>
    </row>
    <row r="118" spans="1:5" x14ac:dyDescent="0.2">
      <c r="A118" s="516"/>
    </row>
    <row r="119" spans="1:5" ht="13.5" x14ac:dyDescent="0.2">
      <c r="A119" s="518" t="s">
        <v>645</v>
      </c>
    </row>
    <row r="120" spans="1:5" ht="57.75" customHeight="1" x14ac:dyDescent="0.2">
      <c r="A120" s="907" t="s">
        <v>646</v>
      </c>
      <c r="B120" s="826"/>
      <c r="C120" s="826"/>
      <c r="D120" s="826"/>
      <c r="E120" s="826"/>
    </row>
    <row r="121" spans="1:5" x14ac:dyDescent="0.2">
      <c r="A121" s="516" t="s">
        <v>647</v>
      </c>
    </row>
    <row r="122" spans="1:5" x14ac:dyDescent="0.2">
      <c r="A122" s="516" t="s">
        <v>648</v>
      </c>
    </row>
    <row r="123" spans="1:5" ht="65.25" customHeight="1" x14ac:dyDescent="0.2">
      <c r="A123" s="907" t="s">
        <v>649</v>
      </c>
      <c r="B123" s="826"/>
      <c r="C123" s="826"/>
      <c r="D123" s="826"/>
      <c r="E123" s="826"/>
    </row>
    <row r="124" spans="1:5" x14ac:dyDescent="0.2">
      <c r="A124" s="516" t="s">
        <v>650</v>
      </c>
    </row>
    <row r="125" spans="1:5" x14ac:dyDescent="0.2">
      <c r="A125" s="516" t="s">
        <v>651</v>
      </c>
    </row>
    <row r="126" spans="1:5" ht="44.25" customHeight="1" x14ac:dyDescent="0.2">
      <c r="A126" s="905" t="s">
        <v>652</v>
      </c>
      <c r="B126" s="826"/>
      <c r="C126" s="826"/>
      <c r="D126" s="826"/>
      <c r="E126" s="826"/>
    </row>
    <row r="127" spans="1:5" x14ac:dyDescent="0.2">
      <c r="A127" s="516" t="s">
        <v>653</v>
      </c>
    </row>
    <row r="128" spans="1:5" x14ac:dyDescent="0.2">
      <c r="A128" s="516"/>
    </row>
    <row r="130" spans="1:5" ht="15.75" x14ac:dyDescent="0.25">
      <c r="A130" s="520" t="s">
        <v>654</v>
      </c>
      <c r="B130" s="521"/>
      <c r="C130" s="521"/>
    </row>
    <row r="131" spans="1:5" ht="44.25" customHeight="1" x14ac:dyDescent="0.2">
      <c r="A131" s="910" t="s">
        <v>655</v>
      </c>
      <c r="B131" s="826"/>
      <c r="C131" s="826"/>
      <c r="D131" s="826"/>
    </row>
    <row r="133" spans="1:5" ht="60" customHeight="1" x14ac:dyDescent="0.2">
      <c r="A133" s="905" t="s">
        <v>860</v>
      </c>
      <c r="B133" s="826"/>
      <c r="C133" s="826"/>
      <c r="D133" s="826"/>
      <c r="E133" s="826"/>
    </row>
    <row r="136" spans="1:5" ht="13.5" x14ac:dyDescent="0.2">
      <c r="A136" s="518" t="s">
        <v>656</v>
      </c>
    </row>
    <row r="137" spans="1:5" ht="13.5" x14ac:dyDescent="0.2">
      <c r="A137" s="518" t="s">
        <v>657</v>
      </c>
    </row>
    <row r="138" spans="1:5" ht="13.5" x14ac:dyDescent="0.2">
      <c r="A138" s="518"/>
    </row>
    <row r="139" spans="1:5" ht="13.5" x14ac:dyDescent="0.2">
      <c r="A139" s="518" t="s">
        <v>581</v>
      </c>
    </row>
    <row r="140" spans="1:5" ht="13.5" x14ac:dyDescent="0.2">
      <c r="A140" s="518" t="s">
        <v>658</v>
      </c>
    </row>
    <row r="141" spans="1:5" ht="13.5" x14ac:dyDescent="0.2">
      <c r="A141" s="518" t="s">
        <v>659</v>
      </c>
    </row>
    <row r="142" spans="1:5" ht="13.5" x14ac:dyDescent="0.2">
      <c r="A142" s="518" t="s">
        <v>581</v>
      </c>
    </row>
    <row r="143" spans="1:5" ht="13.5" x14ac:dyDescent="0.2">
      <c r="A143" s="518" t="s">
        <v>660</v>
      </c>
    </row>
    <row r="144" spans="1:5" ht="13.5" x14ac:dyDescent="0.2">
      <c r="A144" s="518" t="s">
        <v>661</v>
      </c>
    </row>
    <row r="145" spans="1:1" ht="13.5" x14ac:dyDescent="0.2">
      <c r="A145" s="518" t="s">
        <v>662</v>
      </c>
    </row>
    <row r="146" spans="1:1" ht="13.5" x14ac:dyDescent="0.2">
      <c r="A146" s="518" t="s">
        <v>581</v>
      </c>
    </row>
    <row r="147" spans="1:1" ht="13.5" x14ac:dyDescent="0.2">
      <c r="A147" s="518" t="s">
        <v>663</v>
      </c>
    </row>
    <row r="148" spans="1:1" ht="13.5" x14ac:dyDescent="0.2">
      <c r="A148" s="518" t="s">
        <v>664</v>
      </c>
    </row>
    <row r="149" spans="1:1" ht="13.5" x14ac:dyDescent="0.2">
      <c r="A149" s="518" t="s">
        <v>665</v>
      </c>
    </row>
    <row r="150" spans="1:1" ht="13.5" x14ac:dyDescent="0.2">
      <c r="A150" s="518" t="s">
        <v>572</v>
      </c>
    </row>
    <row r="151" spans="1:1" ht="13.5" x14ac:dyDescent="0.2">
      <c r="A151" s="518" t="s">
        <v>666</v>
      </c>
    </row>
    <row r="152" spans="1:1" ht="13.5" x14ac:dyDescent="0.2">
      <c r="A152" s="518" t="s">
        <v>667</v>
      </c>
    </row>
    <row r="153" spans="1:1" ht="13.5" x14ac:dyDescent="0.2">
      <c r="A153" s="518" t="s">
        <v>572</v>
      </c>
    </row>
    <row r="154" spans="1:1" ht="13.5" x14ac:dyDescent="0.2">
      <c r="A154" s="518" t="s">
        <v>668</v>
      </c>
    </row>
    <row r="155" spans="1:1" ht="13.5" x14ac:dyDescent="0.2">
      <c r="A155" s="518" t="s">
        <v>669</v>
      </c>
    </row>
    <row r="156" spans="1:1" ht="13.5" x14ac:dyDescent="0.2">
      <c r="A156" s="518" t="s">
        <v>572</v>
      </c>
    </row>
    <row r="157" spans="1:1" ht="13.5" x14ac:dyDescent="0.2">
      <c r="A157" s="518" t="s">
        <v>670</v>
      </c>
    </row>
    <row r="158" spans="1:1" ht="13.5" x14ac:dyDescent="0.2">
      <c r="A158" s="518" t="s">
        <v>581</v>
      </c>
    </row>
    <row r="159" spans="1:1" ht="13.5" x14ac:dyDescent="0.2">
      <c r="A159" s="518" t="s">
        <v>671</v>
      </c>
    </row>
    <row r="160" spans="1:1" x14ac:dyDescent="0.2">
      <c r="A160" s="516"/>
    </row>
    <row r="161" spans="1:1" ht="13.5" x14ac:dyDescent="0.2">
      <c r="A161" s="518" t="s">
        <v>672</v>
      </c>
    </row>
    <row r="162" spans="1:1" ht="13.5" x14ac:dyDescent="0.2">
      <c r="A162" s="518" t="s">
        <v>673</v>
      </c>
    </row>
    <row r="163" spans="1:1" x14ac:dyDescent="0.2">
      <c r="A163" s="516"/>
    </row>
    <row r="164" spans="1:1" x14ac:dyDescent="0.2">
      <c r="A164" s="516" t="s">
        <v>674</v>
      </c>
    </row>
    <row r="165" spans="1:1" x14ac:dyDescent="0.2">
      <c r="A165" s="516"/>
    </row>
    <row r="166" spans="1:1" ht="13.5" x14ac:dyDescent="0.2">
      <c r="A166" s="518" t="s">
        <v>675</v>
      </c>
    </row>
    <row r="167" spans="1:1" ht="13.5" x14ac:dyDescent="0.2">
      <c r="A167" s="518" t="s">
        <v>676</v>
      </c>
    </row>
    <row r="168" spans="1:1" ht="13.5" x14ac:dyDescent="0.2">
      <c r="A168" s="518" t="s">
        <v>677</v>
      </c>
    </row>
    <row r="169" spans="1:1" ht="13.5" x14ac:dyDescent="0.2">
      <c r="A169" s="518" t="s">
        <v>678</v>
      </c>
    </row>
    <row r="170" spans="1:1" ht="13.5" x14ac:dyDescent="0.2">
      <c r="A170" s="518" t="s">
        <v>679</v>
      </c>
    </row>
    <row r="171" spans="1:1" ht="13.5" x14ac:dyDescent="0.2">
      <c r="A171" s="518" t="s">
        <v>581</v>
      </c>
    </row>
    <row r="172" spans="1:1" ht="13.5" x14ac:dyDescent="0.2">
      <c r="A172" s="518" t="s">
        <v>680</v>
      </c>
    </row>
    <row r="173" spans="1:1" ht="13.5" x14ac:dyDescent="0.2">
      <c r="A173" s="518" t="s">
        <v>681</v>
      </c>
    </row>
    <row r="174" spans="1:1" ht="13.5" x14ac:dyDescent="0.2">
      <c r="A174" s="518" t="s">
        <v>682</v>
      </c>
    </row>
    <row r="175" spans="1:1" ht="13.5" x14ac:dyDescent="0.2">
      <c r="A175" s="518" t="s">
        <v>683</v>
      </c>
    </row>
    <row r="176" spans="1:1" ht="13.5" x14ac:dyDescent="0.2">
      <c r="A176" s="518" t="s">
        <v>684</v>
      </c>
    </row>
    <row r="177" spans="1:1" ht="13.5" x14ac:dyDescent="0.2">
      <c r="A177" s="518" t="s">
        <v>685</v>
      </c>
    </row>
    <row r="178" spans="1:1" ht="13.5" x14ac:dyDescent="0.2">
      <c r="A178" s="518" t="s">
        <v>686</v>
      </c>
    </row>
    <row r="179" spans="1:1" ht="13.5" x14ac:dyDescent="0.2">
      <c r="A179" s="518" t="s">
        <v>687</v>
      </c>
    </row>
    <row r="180" spans="1:1" ht="13.5" x14ac:dyDescent="0.2">
      <c r="A180" s="518" t="s">
        <v>688</v>
      </c>
    </row>
    <row r="181" spans="1:1" ht="13.5" x14ac:dyDescent="0.2">
      <c r="A181" s="518" t="s">
        <v>689</v>
      </c>
    </row>
    <row r="182" spans="1:1" ht="13.5" x14ac:dyDescent="0.2">
      <c r="A182" s="518" t="s">
        <v>690</v>
      </c>
    </row>
    <row r="183" spans="1:1" ht="13.5" x14ac:dyDescent="0.2">
      <c r="A183" s="518" t="s">
        <v>691</v>
      </c>
    </row>
    <row r="184" spans="1:1" x14ac:dyDescent="0.2">
      <c r="A184" s="517" t="s">
        <v>692</v>
      </c>
    </row>
    <row r="185" spans="1:1" ht="13.5" x14ac:dyDescent="0.2">
      <c r="A185" s="518" t="s">
        <v>693</v>
      </c>
    </row>
    <row r="186" spans="1:1" ht="13.5" x14ac:dyDescent="0.2">
      <c r="A186" s="518" t="s">
        <v>694</v>
      </c>
    </row>
    <row r="187" spans="1:1" ht="13.5" x14ac:dyDescent="0.2">
      <c r="A187" s="518" t="s">
        <v>695</v>
      </c>
    </row>
    <row r="188" spans="1:1" ht="13.5" x14ac:dyDescent="0.2">
      <c r="A188" s="518" t="s">
        <v>572</v>
      </c>
    </row>
    <row r="189" spans="1:1" ht="13.5" x14ac:dyDescent="0.2">
      <c r="A189" s="518" t="s">
        <v>696</v>
      </c>
    </row>
    <row r="190" spans="1:1" ht="13.5" x14ac:dyDescent="0.2">
      <c r="A190" s="518" t="s">
        <v>581</v>
      </c>
    </row>
    <row r="191" spans="1:1" ht="13.5" x14ac:dyDescent="0.2">
      <c r="A191" s="518" t="s">
        <v>697</v>
      </c>
    </row>
    <row r="192" spans="1:1" ht="13.5" x14ac:dyDescent="0.2">
      <c r="A192" s="518" t="s">
        <v>567</v>
      </c>
    </row>
    <row r="193" spans="1:1" ht="13.5" x14ac:dyDescent="0.2">
      <c r="A193" s="518" t="s">
        <v>698</v>
      </c>
    </row>
    <row r="194" spans="1:1" x14ac:dyDescent="0.2">
      <c r="A194" s="516"/>
    </row>
    <row r="195" spans="1:1" ht="13.5" x14ac:dyDescent="0.2">
      <c r="A195" s="518" t="s">
        <v>699</v>
      </c>
    </row>
    <row r="196" spans="1:1" ht="13.5" x14ac:dyDescent="0.2">
      <c r="A196" s="518" t="s">
        <v>700</v>
      </c>
    </row>
    <row r="197" spans="1:1" x14ac:dyDescent="0.2">
      <c r="A197" s="517" t="s">
        <v>701</v>
      </c>
    </row>
    <row r="198" spans="1:1" ht="13.5" x14ac:dyDescent="0.2">
      <c r="A198" s="518" t="s">
        <v>702</v>
      </c>
    </row>
    <row r="199" spans="1:1" ht="13.5" x14ac:dyDescent="0.2">
      <c r="A199" s="518" t="s">
        <v>703</v>
      </c>
    </row>
    <row r="200" spans="1:1" ht="13.5" x14ac:dyDescent="0.2">
      <c r="A200" s="518" t="s">
        <v>704</v>
      </c>
    </row>
    <row r="201" spans="1:1" x14ac:dyDescent="0.2">
      <c r="A201" s="517" t="s">
        <v>705</v>
      </c>
    </row>
    <row r="202" spans="1:1" x14ac:dyDescent="0.2">
      <c r="A202" s="517" t="s">
        <v>706</v>
      </c>
    </row>
    <row r="203" spans="1:1" ht="13.5" x14ac:dyDescent="0.2">
      <c r="A203" s="518" t="s">
        <v>707</v>
      </c>
    </row>
    <row r="204" spans="1:1" ht="13.5" x14ac:dyDescent="0.2">
      <c r="A204" s="518" t="s">
        <v>708</v>
      </c>
    </row>
    <row r="205" spans="1:1" x14ac:dyDescent="0.2">
      <c r="A205" s="517" t="s">
        <v>709</v>
      </c>
    </row>
    <row r="206" spans="1:1" x14ac:dyDescent="0.2">
      <c r="A206" s="516"/>
    </row>
    <row r="207" spans="1:1" x14ac:dyDescent="0.2">
      <c r="A207" s="516" t="s">
        <v>710</v>
      </c>
    </row>
    <row r="208" spans="1:1" x14ac:dyDescent="0.2">
      <c r="A208" s="516"/>
    </row>
    <row r="209" spans="1:5" x14ac:dyDescent="0.2">
      <c r="A209" s="516" t="s">
        <v>711</v>
      </c>
    </row>
    <row r="210" spans="1:5" ht="56.25" customHeight="1" x14ac:dyDescent="0.2">
      <c r="A210" s="911" t="s">
        <v>712</v>
      </c>
      <c r="B210" s="725"/>
      <c r="C210" s="725"/>
      <c r="D210" s="725"/>
      <c r="E210" s="725"/>
    </row>
    <row r="211" spans="1:5" ht="51" customHeight="1" x14ac:dyDescent="0.2">
      <c r="A211" s="905" t="s">
        <v>713</v>
      </c>
      <c r="B211" s="826"/>
      <c r="C211" s="826"/>
      <c r="D211" s="826"/>
      <c r="E211" s="826"/>
    </row>
    <row r="212" spans="1:5" ht="82.5" customHeight="1" x14ac:dyDescent="0.2">
      <c r="A212" s="905" t="s">
        <v>714</v>
      </c>
      <c r="B212" s="826"/>
      <c r="C212" s="826"/>
      <c r="D212" s="826"/>
      <c r="E212" s="826"/>
    </row>
    <row r="213" spans="1:5" ht="58.5" customHeight="1" x14ac:dyDescent="0.2">
      <c r="A213" s="905" t="s">
        <v>715</v>
      </c>
      <c r="B213" s="826"/>
      <c r="C213" s="826"/>
      <c r="D213" s="826"/>
      <c r="E213" s="826"/>
    </row>
    <row r="214" spans="1:5" x14ac:dyDescent="0.2">
      <c r="A214" s="516" t="s">
        <v>716</v>
      </c>
    </row>
    <row r="215" spans="1:5" ht="55.5" customHeight="1" x14ac:dyDescent="0.2">
      <c r="A215" s="905" t="s">
        <v>717</v>
      </c>
      <c r="B215" s="826"/>
      <c r="C215" s="826"/>
      <c r="D215" s="826"/>
      <c r="E215" s="826"/>
    </row>
    <row r="216" spans="1:5" ht="50.25" customHeight="1" x14ac:dyDescent="0.2">
      <c r="A216" s="905" t="s">
        <v>718</v>
      </c>
      <c r="B216" s="826"/>
      <c r="C216" s="826"/>
      <c r="D216" s="826"/>
      <c r="E216" s="826"/>
    </row>
    <row r="217" spans="1:5" ht="32.25" customHeight="1" x14ac:dyDescent="0.2">
      <c r="A217" s="905" t="s">
        <v>719</v>
      </c>
      <c r="B217" s="826"/>
      <c r="C217" s="826"/>
      <c r="D217" s="826"/>
      <c r="E217" s="826"/>
    </row>
    <row r="218" spans="1:5" ht="63.75" customHeight="1" x14ac:dyDescent="0.2">
      <c r="A218" s="905" t="s">
        <v>720</v>
      </c>
      <c r="B218" s="826"/>
      <c r="C218" s="826"/>
      <c r="D218" s="826"/>
      <c r="E218" s="826"/>
    </row>
    <row r="219" spans="1:5" ht="38.25" customHeight="1" x14ac:dyDescent="0.2">
      <c r="A219" s="907" t="s">
        <v>721</v>
      </c>
      <c r="B219" s="826"/>
      <c r="C219" s="826"/>
      <c r="D219" s="826"/>
      <c r="E219" s="826"/>
    </row>
    <row r="220" spans="1:5" ht="51.75" customHeight="1" x14ac:dyDescent="0.2">
      <c r="A220" s="905" t="s">
        <v>722</v>
      </c>
      <c r="B220" s="826"/>
      <c r="C220" s="826"/>
      <c r="D220" s="826"/>
      <c r="E220" s="826"/>
    </row>
    <row r="221" spans="1:5" ht="46.5" customHeight="1" x14ac:dyDescent="0.2">
      <c r="A221" s="905" t="s">
        <v>723</v>
      </c>
      <c r="B221" s="826"/>
      <c r="C221" s="826"/>
      <c r="D221" s="826"/>
      <c r="E221" s="826"/>
    </row>
    <row r="222" spans="1:5" x14ac:dyDescent="0.2">
      <c r="A222" s="516"/>
    </row>
    <row r="223" spans="1:5" x14ac:dyDescent="0.2">
      <c r="A223" s="516" t="s">
        <v>724</v>
      </c>
    </row>
    <row r="224" spans="1:5" x14ac:dyDescent="0.2">
      <c r="A224" s="516"/>
    </row>
    <row r="225" spans="1:5" ht="13.5" x14ac:dyDescent="0.2">
      <c r="A225" s="518" t="s">
        <v>725</v>
      </c>
    </row>
    <row r="226" spans="1:5" ht="13.5" x14ac:dyDescent="0.2">
      <c r="A226" s="518" t="s">
        <v>726</v>
      </c>
    </row>
    <row r="227" spans="1:5" ht="13.5" x14ac:dyDescent="0.2">
      <c r="A227" s="518" t="s">
        <v>727</v>
      </c>
    </row>
    <row r="228" spans="1:5" ht="13.5" x14ac:dyDescent="0.2">
      <c r="A228" s="518" t="s">
        <v>572</v>
      </c>
    </row>
    <row r="229" spans="1:5" ht="13.5" x14ac:dyDescent="0.2">
      <c r="A229" s="518" t="s">
        <v>728</v>
      </c>
    </row>
    <row r="230" spans="1:5" ht="13.5" x14ac:dyDescent="0.2">
      <c r="A230" s="518" t="s">
        <v>729</v>
      </c>
    </row>
    <row r="231" spans="1:5" ht="13.5" x14ac:dyDescent="0.2">
      <c r="A231" s="518" t="s">
        <v>730</v>
      </c>
    </row>
    <row r="232" spans="1:5" x14ac:dyDescent="0.2">
      <c r="A232" s="516"/>
    </row>
    <row r="233" spans="1:5" ht="25.5" customHeight="1" x14ac:dyDescent="0.2">
      <c r="A233" s="905" t="s">
        <v>731</v>
      </c>
      <c r="B233" s="826"/>
      <c r="C233" s="826"/>
      <c r="D233" s="826"/>
      <c r="E233" s="826"/>
    </row>
    <row r="234" spans="1:5" ht="27" customHeight="1" x14ac:dyDescent="0.2">
      <c r="A234" s="905" t="s">
        <v>732</v>
      </c>
      <c r="B234" s="826"/>
      <c r="C234" s="826"/>
      <c r="D234" s="826"/>
      <c r="E234" s="826"/>
    </row>
    <row r="235" spans="1:5" ht="32.25" customHeight="1" x14ac:dyDescent="0.2">
      <c r="A235" s="905" t="s">
        <v>733</v>
      </c>
      <c r="B235" s="826"/>
      <c r="C235" s="826"/>
      <c r="D235" s="826"/>
      <c r="E235" s="826"/>
    </row>
    <row r="236" spans="1:5" ht="31.5" customHeight="1" x14ac:dyDescent="0.2">
      <c r="A236" s="905" t="s">
        <v>734</v>
      </c>
      <c r="B236" s="826"/>
      <c r="C236" s="826"/>
      <c r="D236" s="826"/>
      <c r="E236" s="826"/>
    </row>
    <row r="237" spans="1:5" ht="29.25" customHeight="1" x14ac:dyDescent="0.2">
      <c r="A237" s="905" t="s">
        <v>735</v>
      </c>
      <c r="B237" s="826"/>
      <c r="C237" s="826"/>
      <c r="D237" s="826"/>
      <c r="E237" s="826"/>
    </row>
    <row r="238" spans="1:5" ht="31.5" customHeight="1" x14ac:dyDescent="0.2">
      <c r="A238" s="905" t="s">
        <v>736</v>
      </c>
      <c r="B238" s="826"/>
      <c r="C238" s="826"/>
      <c r="D238" s="826"/>
      <c r="E238" s="826"/>
    </row>
    <row r="239" spans="1:5" ht="27" customHeight="1" x14ac:dyDescent="0.2">
      <c r="A239" s="905" t="s">
        <v>737</v>
      </c>
      <c r="B239" s="826"/>
      <c r="C239" s="826"/>
      <c r="D239" s="826"/>
      <c r="E239" s="826"/>
    </row>
    <row r="240" spans="1:5" ht="32.25" customHeight="1" x14ac:dyDescent="0.2">
      <c r="A240" s="905" t="s">
        <v>738</v>
      </c>
      <c r="B240" s="826"/>
      <c r="C240" s="826"/>
      <c r="D240" s="826"/>
      <c r="E240" s="826"/>
    </row>
    <row r="241" spans="1:5" ht="42.75" customHeight="1" x14ac:dyDescent="0.2">
      <c r="A241" s="905" t="s">
        <v>739</v>
      </c>
      <c r="B241" s="826"/>
      <c r="C241" s="826"/>
      <c r="D241" s="826"/>
      <c r="E241" s="826"/>
    </row>
    <row r="242" spans="1:5" x14ac:dyDescent="0.2">
      <c r="A242" s="516"/>
    </row>
    <row r="243" spans="1:5" ht="28.5" customHeight="1" x14ac:dyDescent="0.2">
      <c r="A243" s="907" t="s">
        <v>740</v>
      </c>
      <c r="B243" s="826"/>
      <c r="C243" s="826"/>
      <c r="D243" s="826"/>
      <c r="E243" s="826"/>
    </row>
    <row r="244" spans="1:5" x14ac:dyDescent="0.2">
      <c r="A244" s="516"/>
    </row>
    <row r="245" spans="1:5" x14ac:dyDescent="0.2">
      <c r="A245" s="516" t="s">
        <v>741</v>
      </c>
    </row>
    <row r="246" spans="1:5" x14ac:dyDescent="0.2">
      <c r="A246" s="516"/>
    </row>
    <row r="247" spans="1:5" ht="27" customHeight="1" x14ac:dyDescent="0.2">
      <c r="A247" s="905" t="s">
        <v>742</v>
      </c>
      <c r="B247" s="826"/>
      <c r="C247" s="826"/>
      <c r="D247" s="826"/>
      <c r="E247" s="826"/>
    </row>
    <row r="248" spans="1:5" ht="31.5" customHeight="1" x14ac:dyDescent="0.2">
      <c r="A248" s="907" t="s">
        <v>743</v>
      </c>
      <c r="B248" s="826"/>
      <c r="C248" s="826"/>
      <c r="D248" s="826"/>
      <c r="E248" s="826"/>
    </row>
    <row r="249" spans="1:5" ht="30.75" customHeight="1" x14ac:dyDescent="0.2">
      <c r="A249" s="905" t="s">
        <v>744</v>
      </c>
      <c r="B249" s="826"/>
      <c r="C249" s="826"/>
      <c r="D249" s="826"/>
      <c r="E249" s="826"/>
    </row>
    <row r="250" spans="1:5" ht="106.5" customHeight="1" x14ac:dyDescent="0.2">
      <c r="A250" s="905" t="s">
        <v>745</v>
      </c>
      <c r="B250" s="826"/>
      <c r="C250" s="826"/>
      <c r="D250" s="826"/>
      <c r="E250" s="826"/>
    </row>
    <row r="251" spans="1:5" ht="84.75" customHeight="1" x14ac:dyDescent="0.2">
      <c r="A251" s="905" t="s">
        <v>746</v>
      </c>
      <c r="B251" s="826"/>
      <c r="C251" s="826"/>
      <c r="D251" s="826"/>
      <c r="E251" s="826"/>
    </row>
    <row r="252" spans="1:5" ht="69.75" customHeight="1" x14ac:dyDescent="0.2">
      <c r="A252" s="907" t="s">
        <v>747</v>
      </c>
      <c r="B252" s="826"/>
      <c r="C252" s="826"/>
      <c r="D252" s="826"/>
      <c r="E252" s="826"/>
    </row>
    <row r="253" spans="1:5" ht="36" customHeight="1" x14ac:dyDescent="0.2">
      <c r="A253" s="907" t="s">
        <v>748</v>
      </c>
      <c r="B253" s="826"/>
      <c r="C253" s="826"/>
      <c r="D253" s="826"/>
      <c r="E253" s="826"/>
    </row>
    <row r="254" spans="1:5" ht="65.25" customHeight="1" x14ac:dyDescent="0.2">
      <c r="A254" s="905" t="s">
        <v>749</v>
      </c>
      <c r="B254" s="826"/>
      <c r="C254" s="826"/>
      <c r="D254" s="826"/>
      <c r="E254" s="826"/>
    </row>
    <row r="255" spans="1:5" x14ac:dyDescent="0.2">
      <c r="A255" s="516"/>
    </row>
    <row r="256" spans="1:5" x14ac:dyDescent="0.2">
      <c r="A256" s="516" t="s">
        <v>750</v>
      </c>
    </row>
    <row r="257" spans="1:5" x14ac:dyDescent="0.2">
      <c r="A257" s="516"/>
    </row>
    <row r="258" spans="1:5" ht="31.5" customHeight="1" x14ac:dyDescent="0.2">
      <c r="A258" s="905" t="s">
        <v>751</v>
      </c>
      <c r="B258" s="826"/>
      <c r="C258" s="826"/>
      <c r="D258" s="826"/>
      <c r="E258" s="826"/>
    </row>
    <row r="259" spans="1:5" x14ac:dyDescent="0.2">
      <c r="A259" s="516"/>
    </row>
    <row r="260" spans="1:5" x14ac:dyDescent="0.2">
      <c r="A260" s="516" t="s">
        <v>752</v>
      </c>
    </row>
    <row r="261" spans="1:5" x14ac:dyDescent="0.2">
      <c r="A261" s="516"/>
    </row>
    <row r="262" spans="1:5" ht="30.75" customHeight="1" x14ac:dyDescent="0.2">
      <c r="A262" s="905" t="s">
        <v>753</v>
      </c>
      <c r="B262" s="826"/>
      <c r="C262" s="826"/>
      <c r="D262" s="826"/>
      <c r="E262" s="826"/>
    </row>
    <row r="263" spans="1:5" x14ac:dyDescent="0.2">
      <c r="A263" s="516" t="s">
        <v>754</v>
      </c>
    </row>
    <row r="264" spans="1:5" x14ac:dyDescent="0.2">
      <c r="A264" s="516"/>
    </row>
    <row r="265" spans="1:5" x14ac:dyDescent="0.2">
      <c r="A265" s="516" t="s">
        <v>755</v>
      </c>
    </row>
    <row r="266" spans="1:5" x14ac:dyDescent="0.2">
      <c r="A266" s="516"/>
    </row>
    <row r="267" spans="1:5" ht="13.5" x14ac:dyDescent="0.2">
      <c r="A267" s="518" t="s">
        <v>756</v>
      </c>
    </row>
    <row r="268" spans="1:5" ht="13.5" x14ac:dyDescent="0.2">
      <c r="A268" s="518" t="s">
        <v>757</v>
      </c>
    </row>
    <row r="269" spans="1:5" ht="13.5" x14ac:dyDescent="0.2">
      <c r="A269" s="518" t="s">
        <v>758</v>
      </c>
    </row>
    <row r="270" spans="1:5" ht="13.5" x14ac:dyDescent="0.2">
      <c r="A270" s="518" t="s">
        <v>759</v>
      </c>
    </row>
    <row r="271" spans="1:5" ht="13.5" x14ac:dyDescent="0.2">
      <c r="A271" s="518" t="s">
        <v>760</v>
      </c>
    </row>
    <row r="272" spans="1:5" ht="13.5" x14ac:dyDescent="0.2">
      <c r="A272" s="518" t="s">
        <v>761</v>
      </c>
    </row>
    <row r="273" spans="1:1" ht="13.5" x14ac:dyDescent="0.2">
      <c r="A273" s="518" t="s">
        <v>762</v>
      </c>
    </row>
    <row r="274" spans="1:1" ht="13.5" x14ac:dyDescent="0.2">
      <c r="A274" s="518" t="s">
        <v>763</v>
      </c>
    </row>
    <row r="275" spans="1:1" ht="13.5" x14ac:dyDescent="0.2">
      <c r="A275" s="518" t="s">
        <v>764</v>
      </c>
    </row>
    <row r="276" spans="1:1" ht="13.5" x14ac:dyDescent="0.2">
      <c r="A276" s="518" t="s">
        <v>765</v>
      </c>
    </row>
    <row r="277" spans="1:1" ht="13.5" x14ac:dyDescent="0.2">
      <c r="A277" s="518" t="s">
        <v>766</v>
      </c>
    </row>
    <row r="278" spans="1:1" ht="13.5" x14ac:dyDescent="0.2">
      <c r="A278" s="518" t="s">
        <v>767</v>
      </c>
    </row>
    <row r="279" spans="1:1" ht="13.5" x14ac:dyDescent="0.2">
      <c r="A279" s="518" t="s">
        <v>757</v>
      </c>
    </row>
    <row r="280" spans="1:1" ht="13.5" x14ac:dyDescent="0.2">
      <c r="A280" s="518" t="s">
        <v>768</v>
      </c>
    </row>
    <row r="281" spans="1:1" ht="13.5" x14ac:dyDescent="0.2">
      <c r="A281" s="518" t="s">
        <v>769</v>
      </c>
    </row>
    <row r="282" spans="1:1" ht="13.5" x14ac:dyDescent="0.2">
      <c r="A282" s="518" t="s">
        <v>770</v>
      </c>
    </row>
    <row r="283" spans="1:1" ht="13.5" x14ac:dyDescent="0.2">
      <c r="A283" s="518" t="s">
        <v>771</v>
      </c>
    </row>
    <row r="284" spans="1:1" ht="13.5" x14ac:dyDescent="0.2">
      <c r="A284" s="518" t="s">
        <v>772</v>
      </c>
    </row>
    <row r="285" spans="1:1" ht="13.5" x14ac:dyDescent="0.2">
      <c r="A285" s="518" t="s">
        <v>773</v>
      </c>
    </row>
    <row r="286" spans="1:1" ht="13.5" x14ac:dyDescent="0.2">
      <c r="A286" s="518" t="s">
        <v>774</v>
      </c>
    </row>
    <row r="287" spans="1:1" ht="13.5" x14ac:dyDescent="0.2">
      <c r="A287" s="518" t="s">
        <v>775</v>
      </c>
    </row>
    <row r="288" spans="1:1" ht="13.5" x14ac:dyDescent="0.2">
      <c r="A288" s="518" t="s">
        <v>776</v>
      </c>
    </row>
    <row r="289" spans="1:1" ht="13.5" x14ac:dyDescent="0.2">
      <c r="A289" s="518" t="s">
        <v>770</v>
      </c>
    </row>
    <row r="290" spans="1:1" ht="13.5" x14ac:dyDescent="0.2">
      <c r="A290" s="518" t="s">
        <v>777</v>
      </c>
    </row>
    <row r="291" spans="1:1" ht="13.5" x14ac:dyDescent="0.2">
      <c r="A291" s="518" t="s">
        <v>778</v>
      </c>
    </row>
    <row r="292" spans="1:1" ht="13.5" x14ac:dyDescent="0.2">
      <c r="A292" s="518" t="s">
        <v>779</v>
      </c>
    </row>
    <row r="293" spans="1:1" ht="13.5" x14ac:dyDescent="0.2">
      <c r="A293" s="518" t="s">
        <v>780</v>
      </c>
    </row>
    <row r="294" spans="1:1" ht="13.5" x14ac:dyDescent="0.2">
      <c r="A294" s="518" t="s">
        <v>770</v>
      </c>
    </row>
    <row r="295" spans="1:1" ht="13.5" x14ac:dyDescent="0.2">
      <c r="A295" s="518" t="s">
        <v>781</v>
      </c>
    </row>
    <row r="296" spans="1:1" ht="13.5" x14ac:dyDescent="0.2">
      <c r="A296" s="518" t="s">
        <v>782</v>
      </c>
    </row>
    <row r="297" spans="1:1" ht="13.5" x14ac:dyDescent="0.2">
      <c r="A297" s="518" t="s">
        <v>770</v>
      </c>
    </row>
    <row r="298" spans="1:1" ht="13.5" x14ac:dyDescent="0.2">
      <c r="A298" s="518" t="s">
        <v>783</v>
      </c>
    </row>
    <row r="299" spans="1:1" ht="13.5" x14ac:dyDescent="0.2">
      <c r="A299" s="518" t="s">
        <v>784</v>
      </c>
    </row>
    <row r="300" spans="1:1" ht="13.5" x14ac:dyDescent="0.2">
      <c r="A300" s="518" t="s">
        <v>785</v>
      </c>
    </row>
    <row r="301" spans="1:1" ht="13.5" x14ac:dyDescent="0.2">
      <c r="A301" s="518" t="s">
        <v>786</v>
      </c>
    </row>
    <row r="302" spans="1:1" ht="13.5" x14ac:dyDescent="0.2">
      <c r="A302" s="518" t="s">
        <v>770</v>
      </c>
    </row>
    <row r="303" spans="1:1" ht="13.5" x14ac:dyDescent="0.2">
      <c r="A303" s="518" t="s">
        <v>770</v>
      </c>
    </row>
    <row r="304" spans="1:1" ht="13.5" x14ac:dyDescent="0.2">
      <c r="A304" s="518" t="s">
        <v>787</v>
      </c>
    </row>
    <row r="305" spans="1:5" x14ac:dyDescent="0.2">
      <c r="A305" s="516"/>
    </row>
    <row r="306" spans="1:5" ht="13.5" x14ac:dyDescent="0.2">
      <c r="A306" s="518" t="s">
        <v>788</v>
      </c>
    </row>
    <row r="307" spans="1:5" ht="13.5" x14ac:dyDescent="0.2">
      <c r="A307" s="518" t="s">
        <v>789</v>
      </c>
    </row>
    <row r="308" spans="1:5" ht="13.5" x14ac:dyDescent="0.2">
      <c r="A308" s="518" t="s">
        <v>790</v>
      </c>
    </row>
    <row r="309" spans="1:5" x14ac:dyDescent="0.2">
      <c r="A309" s="516"/>
    </row>
    <row r="310" spans="1:5" ht="13.5" x14ac:dyDescent="0.2">
      <c r="A310" s="518" t="s">
        <v>645</v>
      </c>
    </row>
    <row r="311" spans="1:5" ht="66" customHeight="1" x14ac:dyDescent="0.2">
      <c r="A311" s="905" t="s">
        <v>791</v>
      </c>
      <c r="B311" s="826"/>
      <c r="C311" s="826"/>
      <c r="D311" s="826"/>
      <c r="E311" s="826"/>
    </row>
    <row r="312" spans="1:5" ht="38.25" customHeight="1" x14ac:dyDescent="0.2">
      <c r="A312" s="905" t="s">
        <v>792</v>
      </c>
      <c r="B312" s="826"/>
      <c r="C312" s="826"/>
      <c r="D312" s="826"/>
      <c r="E312" s="826"/>
    </row>
    <row r="313" spans="1:5" x14ac:dyDescent="0.2">
      <c r="A313" s="516" t="s">
        <v>793</v>
      </c>
    </row>
    <row r="314" spans="1:5" ht="111.75" customHeight="1" x14ac:dyDescent="0.2">
      <c r="A314" s="905" t="s">
        <v>794</v>
      </c>
      <c r="B314" s="826"/>
      <c r="C314" s="826"/>
      <c r="D314" s="826"/>
      <c r="E314" s="826"/>
    </row>
    <row r="315" spans="1:5" ht="52.5" customHeight="1" x14ac:dyDescent="0.2">
      <c r="A315" s="905" t="s">
        <v>795</v>
      </c>
      <c r="B315" s="826"/>
      <c r="C315" s="826"/>
      <c r="D315" s="826"/>
      <c r="E315" s="826"/>
    </row>
    <row r="316" spans="1:5" x14ac:dyDescent="0.2">
      <c r="A316" s="516"/>
    </row>
    <row r="317" spans="1:5" x14ac:dyDescent="0.2">
      <c r="C317" s="513" t="s">
        <v>796</v>
      </c>
    </row>
    <row r="318" spans="1:5" x14ac:dyDescent="0.2">
      <c r="C318" s="515" t="s">
        <v>797</v>
      </c>
    </row>
    <row r="319" spans="1:5" x14ac:dyDescent="0.2">
      <c r="C319" s="514" t="s">
        <v>798</v>
      </c>
    </row>
    <row r="320" spans="1:5" x14ac:dyDescent="0.2">
      <c r="C320" s="514" t="s">
        <v>799</v>
      </c>
    </row>
    <row r="321" spans="1:4" x14ac:dyDescent="0.2">
      <c r="C321" s="515" t="s">
        <v>800</v>
      </c>
    </row>
    <row r="322" spans="1:4" x14ac:dyDescent="0.2">
      <c r="C322" s="514" t="s">
        <v>801</v>
      </c>
    </row>
    <row r="323" spans="1:4" x14ac:dyDescent="0.2">
      <c r="C323" s="514" t="s">
        <v>802</v>
      </c>
    </row>
    <row r="324" spans="1:4" x14ac:dyDescent="0.2">
      <c r="A324" s="516"/>
    </row>
    <row r="325" spans="1:4" ht="15.75" x14ac:dyDescent="0.25">
      <c r="A325" s="520" t="s">
        <v>803</v>
      </c>
      <c r="B325" s="521"/>
    </row>
    <row r="326" spans="1:4" ht="15.75" x14ac:dyDescent="0.25">
      <c r="A326" s="522" t="s">
        <v>804</v>
      </c>
      <c r="B326" s="521"/>
    </row>
    <row r="327" spans="1:4" x14ac:dyDescent="0.2">
      <c r="A327" s="516"/>
    </row>
    <row r="328" spans="1:4" ht="59.25" customHeight="1" x14ac:dyDescent="0.2">
      <c r="A328" s="905" t="s">
        <v>856</v>
      </c>
      <c r="B328" s="826"/>
      <c r="C328" s="826"/>
      <c r="D328" s="826"/>
    </row>
    <row r="329" spans="1:4" x14ac:dyDescent="0.2">
      <c r="A329" s="516"/>
    </row>
    <row r="330" spans="1:4" ht="13.5" x14ac:dyDescent="0.2">
      <c r="A330" s="518" t="s">
        <v>805</v>
      </c>
    </row>
    <row r="331" spans="1:4" x14ac:dyDescent="0.2">
      <c r="A331" s="516"/>
    </row>
    <row r="332" spans="1:4" ht="13.5" x14ac:dyDescent="0.2">
      <c r="A332" s="518" t="s">
        <v>572</v>
      </c>
    </row>
    <row r="333" spans="1:4" ht="13.5" x14ac:dyDescent="0.2">
      <c r="A333" s="518" t="s">
        <v>806</v>
      </c>
    </row>
    <row r="334" spans="1:4" ht="13.5" x14ac:dyDescent="0.2">
      <c r="A334" s="518" t="s">
        <v>572</v>
      </c>
    </row>
    <row r="335" spans="1:4" ht="13.5" x14ac:dyDescent="0.2">
      <c r="A335" s="518" t="s">
        <v>807</v>
      </c>
    </row>
    <row r="336" spans="1:4" ht="13.5" x14ac:dyDescent="0.2">
      <c r="A336" s="518" t="s">
        <v>808</v>
      </c>
    </row>
    <row r="337" spans="1:1" x14ac:dyDescent="0.2">
      <c r="A337" s="516"/>
    </row>
    <row r="338" spans="1:1" ht="13.5" x14ac:dyDescent="0.2">
      <c r="A338" s="518" t="s">
        <v>809</v>
      </c>
    </row>
    <row r="339" spans="1:1" ht="13.5" x14ac:dyDescent="0.2">
      <c r="A339" s="518" t="s">
        <v>567</v>
      </c>
    </row>
    <row r="340" spans="1:1" ht="13.5" x14ac:dyDescent="0.2">
      <c r="A340" s="518" t="s">
        <v>810</v>
      </c>
    </row>
    <row r="341" spans="1:1" ht="13.5" x14ac:dyDescent="0.2">
      <c r="A341" s="518" t="s">
        <v>811</v>
      </c>
    </row>
    <row r="342" spans="1:1" ht="13.5" x14ac:dyDescent="0.2">
      <c r="A342" s="518" t="s">
        <v>812</v>
      </c>
    </row>
    <row r="343" spans="1:1" ht="13.5" x14ac:dyDescent="0.2">
      <c r="A343" s="518" t="s">
        <v>567</v>
      </c>
    </row>
    <row r="344" spans="1:1" ht="13.5" x14ac:dyDescent="0.2">
      <c r="A344" s="518" t="s">
        <v>813</v>
      </c>
    </row>
    <row r="345" spans="1:1" ht="13.5" x14ac:dyDescent="0.2">
      <c r="A345" s="518" t="s">
        <v>814</v>
      </c>
    </row>
    <row r="346" spans="1:1" ht="13.5" x14ac:dyDescent="0.2">
      <c r="A346" s="518" t="s">
        <v>815</v>
      </c>
    </row>
    <row r="347" spans="1:1" ht="13.5" x14ac:dyDescent="0.2">
      <c r="A347" s="518" t="s">
        <v>816</v>
      </c>
    </row>
    <row r="348" spans="1:1" ht="13.5" x14ac:dyDescent="0.2">
      <c r="A348" s="518" t="s">
        <v>567</v>
      </c>
    </row>
    <row r="349" spans="1:1" ht="13.5" x14ac:dyDescent="0.2">
      <c r="A349" s="518" t="s">
        <v>817</v>
      </c>
    </row>
    <row r="350" spans="1:1" ht="13.5" x14ac:dyDescent="0.2">
      <c r="A350" s="518" t="s">
        <v>818</v>
      </c>
    </row>
    <row r="351" spans="1:1" ht="13.5" x14ac:dyDescent="0.2">
      <c r="A351" s="518" t="s">
        <v>819</v>
      </c>
    </row>
    <row r="352" spans="1:1" ht="13.5" x14ac:dyDescent="0.2">
      <c r="A352" s="518" t="s">
        <v>820</v>
      </c>
    </row>
    <row r="353" spans="1:1" ht="13.5" x14ac:dyDescent="0.2">
      <c r="A353" s="518" t="s">
        <v>821</v>
      </c>
    </row>
    <row r="354" spans="1:1" ht="13.5" x14ac:dyDescent="0.2">
      <c r="A354" s="518" t="s">
        <v>567</v>
      </c>
    </row>
    <row r="355" spans="1:1" ht="13.5" x14ac:dyDescent="0.2">
      <c r="A355" s="518" t="s">
        <v>822</v>
      </c>
    </row>
    <row r="356" spans="1:1" ht="13.5" x14ac:dyDescent="0.2">
      <c r="A356" s="518" t="s">
        <v>823</v>
      </c>
    </row>
    <row r="357" spans="1:1" ht="13.5" x14ac:dyDescent="0.2">
      <c r="A357" s="518" t="s">
        <v>824</v>
      </c>
    </row>
    <row r="358" spans="1:1" ht="13.5" x14ac:dyDescent="0.2">
      <c r="A358" s="518" t="s">
        <v>825</v>
      </c>
    </row>
    <row r="359" spans="1:1" ht="13.5" x14ac:dyDescent="0.2">
      <c r="A359" s="518" t="s">
        <v>826</v>
      </c>
    </row>
    <row r="360" spans="1:1" ht="13.5" x14ac:dyDescent="0.2">
      <c r="A360" s="518" t="s">
        <v>827</v>
      </c>
    </row>
    <row r="361" spans="1:1" x14ac:dyDescent="0.2">
      <c r="A361" s="517" t="s">
        <v>828</v>
      </c>
    </row>
    <row r="362" spans="1:1" ht="13.5" x14ac:dyDescent="0.2">
      <c r="A362" s="518" t="s">
        <v>572</v>
      </c>
    </row>
    <row r="363" spans="1:1" ht="13.5" x14ac:dyDescent="0.2">
      <c r="A363" s="518" t="s">
        <v>829</v>
      </c>
    </row>
    <row r="364" spans="1:1" ht="13.5" x14ac:dyDescent="0.2">
      <c r="A364" s="518" t="s">
        <v>572</v>
      </c>
    </row>
    <row r="365" spans="1:1" ht="13.5" x14ac:dyDescent="0.2">
      <c r="A365" s="518" t="s">
        <v>830</v>
      </c>
    </row>
    <row r="366" spans="1:1" ht="13.5" x14ac:dyDescent="0.2">
      <c r="A366" s="518" t="s">
        <v>572</v>
      </c>
    </row>
    <row r="367" spans="1:1" ht="13.5" x14ac:dyDescent="0.2">
      <c r="A367" s="518" t="s">
        <v>831</v>
      </c>
    </row>
    <row r="368" spans="1:1" ht="13.5" x14ac:dyDescent="0.2">
      <c r="A368" s="518" t="s">
        <v>832</v>
      </c>
    </row>
    <row r="369" spans="1:1" ht="13.5" x14ac:dyDescent="0.2">
      <c r="A369" s="518" t="s">
        <v>572</v>
      </c>
    </row>
    <row r="370" spans="1:1" ht="13.5" x14ac:dyDescent="0.2">
      <c r="A370" s="518" t="s">
        <v>833</v>
      </c>
    </row>
    <row r="371" spans="1:1" ht="13.5" x14ac:dyDescent="0.2">
      <c r="A371" s="518" t="s">
        <v>834</v>
      </c>
    </row>
    <row r="372" spans="1:1" ht="13.5" x14ac:dyDescent="0.2">
      <c r="A372" s="518" t="s">
        <v>572</v>
      </c>
    </row>
    <row r="373" spans="1:1" ht="13.5" x14ac:dyDescent="0.2">
      <c r="A373" s="518" t="s">
        <v>835</v>
      </c>
    </row>
    <row r="374" spans="1:1" ht="13.5" x14ac:dyDescent="0.2">
      <c r="A374" s="518" t="s">
        <v>836</v>
      </c>
    </row>
    <row r="375" spans="1:1" ht="13.5" x14ac:dyDescent="0.2">
      <c r="A375" s="518" t="s">
        <v>567</v>
      </c>
    </row>
    <row r="376" spans="1:1" ht="13.5" x14ac:dyDescent="0.2">
      <c r="A376" s="518" t="s">
        <v>837</v>
      </c>
    </row>
    <row r="377" spans="1:1" ht="13.5" x14ac:dyDescent="0.2">
      <c r="A377" s="518" t="s">
        <v>838</v>
      </c>
    </row>
    <row r="378" spans="1:1" x14ac:dyDescent="0.2">
      <c r="A378" s="517" t="s">
        <v>839</v>
      </c>
    </row>
    <row r="379" spans="1:1" ht="13.5" x14ac:dyDescent="0.2">
      <c r="A379" s="518" t="s">
        <v>840</v>
      </c>
    </row>
    <row r="380" spans="1:1" ht="13.5" x14ac:dyDescent="0.2">
      <c r="A380" s="518" t="s">
        <v>841</v>
      </c>
    </row>
    <row r="381" spans="1:1" ht="13.5" x14ac:dyDescent="0.2">
      <c r="A381" s="518" t="s">
        <v>842</v>
      </c>
    </row>
    <row r="382" spans="1:1" ht="13.5" x14ac:dyDescent="0.2">
      <c r="A382" s="518" t="s">
        <v>843</v>
      </c>
    </row>
    <row r="383" spans="1:1" x14ac:dyDescent="0.2">
      <c r="A383" s="516"/>
    </row>
    <row r="384" spans="1:1" x14ac:dyDescent="0.2">
      <c r="A384" s="517" t="s">
        <v>844</v>
      </c>
    </row>
    <row r="385" spans="1:1" ht="13.5" x14ac:dyDescent="0.2">
      <c r="A385" s="518" t="s">
        <v>572</v>
      </c>
    </row>
    <row r="386" spans="1:1" ht="13.5" x14ac:dyDescent="0.2">
      <c r="A386" s="518" t="s">
        <v>572</v>
      </c>
    </row>
    <row r="387" spans="1:1" ht="13.5" x14ac:dyDescent="0.2">
      <c r="A387" s="518" t="s">
        <v>567</v>
      </c>
    </row>
    <row r="388" spans="1:1" ht="13.5" x14ac:dyDescent="0.2">
      <c r="A388" s="518" t="s">
        <v>845</v>
      </c>
    </row>
    <row r="389" spans="1:1" x14ac:dyDescent="0.2">
      <c r="A389" s="517" t="s">
        <v>846</v>
      </c>
    </row>
    <row r="390" spans="1:1" ht="13.5" x14ac:dyDescent="0.2">
      <c r="A390" s="518" t="s">
        <v>847</v>
      </c>
    </row>
    <row r="391" spans="1:1" x14ac:dyDescent="0.2">
      <c r="A391" s="516"/>
    </row>
    <row r="392" spans="1:1" ht="13.5" x14ac:dyDescent="0.2">
      <c r="A392" s="518" t="s">
        <v>848</v>
      </c>
    </row>
    <row r="393" spans="1:1" ht="13.5" x14ac:dyDescent="0.2">
      <c r="A393" s="518" t="s">
        <v>849</v>
      </c>
    </row>
    <row r="394" spans="1:1" ht="13.5" x14ac:dyDescent="0.2">
      <c r="A394" s="518" t="s">
        <v>848</v>
      </c>
    </row>
    <row r="395" spans="1:1" ht="13.5" x14ac:dyDescent="0.2">
      <c r="A395" s="518" t="s">
        <v>850</v>
      </c>
    </row>
    <row r="396" spans="1:1" ht="13.5" x14ac:dyDescent="0.2">
      <c r="A396" s="518" t="s">
        <v>848</v>
      </c>
    </row>
    <row r="397" spans="1:1" ht="13.5" x14ac:dyDescent="0.2">
      <c r="A397" s="518" t="s">
        <v>851</v>
      </c>
    </row>
    <row r="398" spans="1:1" ht="13.5" x14ac:dyDescent="0.2">
      <c r="A398" s="518" t="s">
        <v>852</v>
      </c>
    </row>
    <row r="399" spans="1:1" x14ac:dyDescent="0.2">
      <c r="A399" s="516"/>
    </row>
    <row r="400" spans="1:1" ht="13.5" x14ac:dyDescent="0.2">
      <c r="A400" s="518" t="s">
        <v>645</v>
      </c>
    </row>
    <row r="401" spans="1:5" ht="45.75" customHeight="1" x14ac:dyDescent="0.2">
      <c r="A401" s="905" t="s">
        <v>853</v>
      </c>
      <c r="B401" s="826"/>
      <c r="C401" s="826"/>
      <c r="D401" s="826"/>
      <c r="E401" s="826"/>
    </row>
    <row r="402" spans="1:5" ht="56.25" customHeight="1" x14ac:dyDescent="0.2">
      <c r="A402" s="905" t="s">
        <v>854</v>
      </c>
      <c r="B402" s="826"/>
      <c r="C402" s="826"/>
      <c r="D402" s="826"/>
      <c r="E402" s="826"/>
    </row>
    <row r="403" spans="1:5" x14ac:dyDescent="0.2">
      <c r="A403" s="516" t="s">
        <v>855</v>
      </c>
    </row>
    <row r="404" spans="1:5" x14ac:dyDescent="0.2">
      <c r="A404" s="516"/>
    </row>
    <row r="406" spans="1:5" ht="15.75" x14ac:dyDescent="0.2">
      <c r="A406" s="903" t="s">
        <v>654</v>
      </c>
      <c r="B406" s="838"/>
      <c r="C406" s="838"/>
      <c r="D406" s="838"/>
      <c r="E406" s="838"/>
    </row>
    <row r="407" spans="1:5" x14ac:dyDescent="0.2">
      <c r="A407" s="908" t="s">
        <v>655</v>
      </c>
      <c r="B407" s="850"/>
      <c r="C407" s="850"/>
      <c r="D407" s="850"/>
      <c r="E407" s="850"/>
    </row>
    <row r="409" spans="1:5" ht="57" customHeight="1" x14ac:dyDescent="0.2">
      <c r="A409" s="905" t="s">
        <v>961</v>
      </c>
      <c r="B409" s="826"/>
      <c r="C409" s="826"/>
      <c r="D409" s="826"/>
      <c r="E409" s="826"/>
    </row>
    <row r="412" spans="1:5" ht="13.5" x14ac:dyDescent="0.2">
      <c r="A412" s="518" t="s">
        <v>861</v>
      </c>
    </row>
    <row r="413" spans="1:5" ht="13.5" x14ac:dyDescent="0.2">
      <c r="A413" s="518" t="s">
        <v>862</v>
      </c>
    </row>
    <row r="415" spans="1:5" x14ac:dyDescent="0.2">
      <c r="A415" s="516"/>
    </row>
    <row r="417" spans="1:1" ht="13.5" x14ac:dyDescent="0.2">
      <c r="A417" s="518" t="s">
        <v>581</v>
      </c>
    </row>
    <row r="418" spans="1:1" ht="13.5" x14ac:dyDescent="0.2">
      <c r="A418" s="518" t="s">
        <v>863</v>
      </c>
    </row>
    <row r="419" spans="1:1" ht="13.5" x14ac:dyDescent="0.2">
      <c r="A419" s="518" t="s">
        <v>864</v>
      </c>
    </row>
    <row r="420" spans="1:1" ht="13.5" x14ac:dyDescent="0.2">
      <c r="A420" s="518" t="s">
        <v>581</v>
      </c>
    </row>
    <row r="421" spans="1:1" ht="13.5" x14ac:dyDescent="0.2">
      <c r="A421" s="518" t="s">
        <v>865</v>
      </c>
    </row>
    <row r="422" spans="1:1" ht="13.5" x14ac:dyDescent="0.2">
      <c r="A422" s="518" t="s">
        <v>866</v>
      </c>
    </row>
    <row r="423" spans="1:1" ht="13.5" x14ac:dyDescent="0.2">
      <c r="A423" s="518" t="s">
        <v>867</v>
      </c>
    </row>
    <row r="424" spans="1:1" ht="13.5" x14ac:dyDescent="0.2">
      <c r="A424" s="518" t="s">
        <v>581</v>
      </c>
    </row>
    <row r="425" spans="1:1" ht="13.5" x14ac:dyDescent="0.2">
      <c r="A425" s="518" t="s">
        <v>868</v>
      </c>
    </row>
    <row r="426" spans="1:1" ht="13.5" x14ac:dyDescent="0.2">
      <c r="A426" s="518" t="s">
        <v>869</v>
      </c>
    </row>
    <row r="427" spans="1:1" ht="13.5" x14ac:dyDescent="0.2">
      <c r="A427" s="518" t="s">
        <v>572</v>
      </c>
    </row>
    <row r="428" spans="1:1" ht="13.5" x14ac:dyDescent="0.2">
      <c r="A428" s="518" t="s">
        <v>870</v>
      </c>
    </row>
    <row r="429" spans="1:1" ht="13.5" x14ac:dyDescent="0.2">
      <c r="A429" s="518" t="s">
        <v>871</v>
      </c>
    </row>
    <row r="430" spans="1:1" ht="13.5" x14ac:dyDescent="0.2">
      <c r="A430" s="518" t="s">
        <v>872</v>
      </c>
    </row>
    <row r="431" spans="1:1" ht="13.5" x14ac:dyDescent="0.2">
      <c r="A431" s="518" t="s">
        <v>572</v>
      </c>
    </row>
    <row r="432" spans="1:1" ht="13.5" x14ac:dyDescent="0.2">
      <c r="A432" s="518" t="s">
        <v>668</v>
      </c>
    </row>
    <row r="433" spans="1:1" ht="13.5" x14ac:dyDescent="0.2">
      <c r="A433" s="518" t="s">
        <v>873</v>
      </c>
    </row>
    <row r="434" spans="1:1" ht="13.5" x14ac:dyDescent="0.2">
      <c r="A434" s="518" t="s">
        <v>572</v>
      </c>
    </row>
    <row r="435" spans="1:1" ht="13.5" x14ac:dyDescent="0.2">
      <c r="A435" s="518" t="s">
        <v>670</v>
      </c>
    </row>
    <row r="436" spans="1:1" ht="13.5" x14ac:dyDescent="0.2">
      <c r="A436" s="518" t="s">
        <v>581</v>
      </c>
    </row>
    <row r="437" spans="1:1" ht="13.5" x14ac:dyDescent="0.2">
      <c r="A437" s="518" t="s">
        <v>874</v>
      </c>
    </row>
    <row r="439" spans="1:1" x14ac:dyDescent="0.2">
      <c r="A439" s="516"/>
    </row>
    <row r="441" spans="1:1" ht="13.5" x14ac:dyDescent="0.2">
      <c r="A441" s="518" t="s">
        <v>672</v>
      </c>
    </row>
    <row r="442" spans="1:1" ht="13.5" x14ac:dyDescent="0.2">
      <c r="A442" s="518" t="s">
        <v>673</v>
      </c>
    </row>
    <row r="443" spans="1:1" x14ac:dyDescent="0.2">
      <c r="A443" s="516" t="s">
        <v>674</v>
      </c>
    </row>
    <row r="444" spans="1:1" ht="13.5" x14ac:dyDescent="0.2">
      <c r="A444" s="518" t="s">
        <v>875</v>
      </c>
    </row>
    <row r="445" spans="1:1" ht="13.5" x14ac:dyDescent="0.2">
      <c r="A445" s="518" t="s">
        <v>876</v>
      </c>
    </row>
    <row r="446" spans="1:1" ht="13.5" x14ac:dyDescent="0.2">
      <c r="A446" s="518" t="s">
        <v>877</v>
      </c>
    </row>
    <row r="447" spans="1:1" ht="13.5" x14ac:dyDescent="0.2">
      <c r="A447" s="518" t="s">
        <v>678</v>
      </c>
    </row>
    <row r="448" spans="1:1" ht="13.5" x14ac:dyDescent="0.2">
      <c r="A448" s="518" t="s">
        <v>679</v>
      </c>
    </row>
    <row r="449" spans="1:1" ht="13.5" x14ac:dyDescent="0.2">
      <c r="A449" s="518" t="s">
        <v>581</v>
      </c>
    </row>
    <row r="450" spans="1:1" ht="13.5" x14ac:dyDescent="0.2">
      <c r="A450" s="518" t="s">
        <v>680</v>
      </c>
    </row>
    <row r="451" spans="1:1" ht="13.5" x14ac:dyDescent="0.2">
      <c r="A451" s="518" t="s">
        <v>681</v>
      </c>
    </row>
    <row r="452" spans="1:1" ht="13.5" x14ac:dyDescent="0.2">
      <c r="A452" s="518" t="s">
        <v>682</v>
      </c>
    </row>
    <row r="453" spans="1:1" ht="13.5" x14ac:dyDescent="0.2">
      <c r="A453" s="518" t="s">
        <v>878</v>
      </c>
    </row>
    <row r="454" spans="1:1" ht="13.5" x14ac:dyDescent="0.2">
      <c r="A454" s="518" t="s">
        <v>684</v>
      </c>
    </row>
    <row r="455" spans="1:1" ht="13.5" x14ac:dyDescent="0.2">
      <c r="A455" s="518" t="s">
        <v>685</v>
      </c>
    </row>
    <row r="456" spans="1:1" ht="13.5" x14ac:dyDescent="0.2">
      <c r="A456" s="518" t="s">
        <v>879</v>
      </c>
    </row>
    <row r="457" spans="1:1" ht="13.5" x14ac:dyDescent="0.2">
      <c r="A457" s="518" t="s">
        <v>880</v>
      </c>
    </row>
    <row r="458" spans="1:1" ht="13.5" x14ac:dyDescent="0.2">
      <c r="A458" s="518" t="s">
        <v>688</v>
      </c>
    </row>
    <row r="459" spans="1:1" ht="13.5" x14ac:dyDescent="0.2">
      <c r="A459" s="518" t="s">
        <v>881</v>
      </c>
    </row>
    <row r="460" spans="1:1" ht="13.5" x14ac:dyDescent="0.2">
      <c r="A460" s="518" t="s">
        <v>882</v>
      </c>
    </row>
    <row r="461" spans="1:1" ht="13.5" x14ac:dyDescent="0.2">
      <c r="A461" s="518" t="s">
        <v>691</v>
      </c>
    </row>
    <row r="462" spans="1:1" x14ac:dyDescent="0.2">
      <c r="A462" s="517" t="s">
        <v>883</v>
      </c>
    </row>
    <row r="463" spans="1:1" ht="13.5" x14ac:dyDescent="0.2">
      <c r="A463" s="518" t="s">
        <v>884</v>
      </c>
    </row>
    <row r="464" spans="1:1" ht="13.5" x14ac:dyDescent="0.2">
      <c r="A464" s="518" t="s">
        <v>694</v>
      </c>
    </row>
    <row r="465" spans="1:1" ht="13.5" x14ac:dyDescent="0.2">
      <c r="A465" s="518" t="s">
        <v>695</v>
      </c>
    </row>
    <row r="466" spans="1:1" ht="13.5" x14ac:dyDescent="0.2">
      <c r="A466" s="518" t="s">
        <v>572</v>
      </c>
    </row>
    <row r="467" spans="1:1" ht="13.5" x14ac:dyDescent="0.2">
      <c r="A467" s="518" t="s">
        <v>885</v>
      </c>
    </row>
    <row r="468" spans="1:1" ht="13.5" x14ac:dyDescent="0.2">
      <c r="A468" s="518" t="s">
        <v>581</v>
      </c>
    </row>
    <row r="469" spans="1:1" ht="13.5" x14ac:dyDescent="0.2">
      <c r="A469" s="518" t="s">
        <v>697</v>
      </c>
    </row>
    <row r="470" spans="1:1" ht="13.5" x14ac:dyDescent="0.2">
      <c r="A470" s="518" t="s">
        <v>886</v>
      </c>
    </row>
    <row r="471" spans="1:1" ht="13.5" x14ac:dyDescent="0.2">
      <c r="A471" s="518" t="s">
        <v>567</v>
      </c>
    </row>
    <row r="472" spans="1:1" ht="13.5" x14ac:dyDescent="0.2">
      <c r="A472" s="518" t="s">
        <v>887</v>
      </c>
    </row>
    <row r="473" spans="1:1" ht="13.5" x14ac:dyDescent="0.2">
      <c r="A473" s="518" t="s">
        <v>888</v>
      </c>
    </row>
    <row r="474" spans="1:1" ht="13.5" x14ac:dyDescent="0.2">
      <c r="A474" s="518" t="s">
        <v>889</v>
      </c>
    </row>
    <row r="475" spans="1:1" ht="13.5" x14ac:dyDescent="0.2">
      <c r="A475" s="518" t="s">
        <v>890</v>
      </c>
    </row>
    <row r="476" spans="1:1" ht="13.5" x14ac:dyDescent="0.2">
      <c r="A476" s="518" t="s">
        <v>891</v>
      </c>
    </row>
    <row r="477" spans="1:1" ht="13.5" x14ac:dyDescent="0.2">
      <c r="A477" s="518" t="s">
        <v>892</v>
      </c>
    </row>
    <row r="478" spans="1:1" ht="13.5" x14ac:dyDescent="0.2">
      <c r="A478" s="518" t="s">
        <v>893</v>
      </c>
    </row>
    <row r="479" spans="1:1" x14ac:dyDescent="0.2">
      <c r="A479" s="517" t="s">
        <v>705</v>
      </c>
    </row>
    <row r="480" spans="1:1" x14ac:dyDescent="0.2">
      <c r="A480" s="517" t="s">
        <v>894</v>
      </c>
    </row>
    <row r="481" spans="1:5" ht="13.5" x14ac:dyDescent="0.2">
      <c r="A481" s="518" t="s">
        <v>707</v>
      </c>
    </row>
    <row r="482" spans="1:5" ht="13.5" x14ac:dyDescent="0.2">
      <c r="A482" s="518" t="s">
        <v>708</v>
      </c>
    </row>
    <row r="483" spans="1:5" x14ac:dyDescent="0.2">
      <c r="A483" s="517" t="s">
        <v>895</v>
      </c>
    </row>
    <row r="484" spans="1:5" x14ac:dyDescent="0.2">
      <c r="A484" s="516"/>
    </row>
    <row r="485" spans="1:5" x14ac:dyDescent="0.2">
      <c r="A485" s="516" t="s">
        <v>710</v>
      </c>
    </row>
    <row r="486" spans="1:5" x14ac:dyDescent="0.2">
      <c r="A486" s="516"/>
    </row>
    <row r="487" spans="1:5" x14ac:dyDescent="0.2">
      <c r="A487" s="516" t="s">
        <v>711</v>
      </c>
    </row>
    <row r="488" spans="1:5" ht="62.25" customHeight="1" x14ac:dyDescent="0.2">
      <c r="A488" s="905" t="s">
        <v>712</v>
      </c>
      <c r="B488" s="826"/>
      <c r="C488" s="826"/>
      <c r="D488" s="826"/>
      <c r="E488" s="826"/>
    </row>
    <row r="489" spans="1:5" ht="33" customHeight="1" x14ac:dyDescent="0.2">
      <c r="A489" s="905" t="s">
        <v>896</v>
      </c>
      <c r="B489" s="826"/>
      <c r="C489" s="826"/>
      <c r="D489" s="826"/>
      <c r="E489" s="826"/>
    </row>
    <row r="490" spans="1:5" ht="43.5" customHeight="1" x14ac:dyDescent="0.2">
      <c r="A490" s="907" t="s">
        <v>897</v>
      </c>
      <c r="B490" s="826"/>
      <c r="C490" s="826"/>
      <c r="D490" s="826"/>
      <c r="E490" s="826"/>
    </row>
    <row r="491" spans="1:5" ht="97.5" customHeight="1" x14ac:dyDescent="0.2">
      <c r="A491" s="907" t="s">
        <v>898</v>
      </c>
      <c r="B491" s="826"/>
      <c r="C491" s="826"/>
      <c r="D491" s="826"/>
      <c r="E491" s="826"/>
    </row>
    <row r="492" spans="1:5" ht="64.5" customHeight="1" x14ac:dyDescent="0.2">
      <c r="A492" s="905" t="s">
        <v>715</v>
      </c>
      <c r="B492" s="826"/>
      <c r="C492" s="826"/>
      <c r="D492" s="826"/>
      <c r="E492" s="826"/>
    </row>
    <row r="493" spans="1:5" x14ac:dyDescent="0.2">
      <c r="A493" s="516" t="s">
        <v>716</v>
      </c>
    </row>
    <row r="494" spans="1:5" ht="57" customHeight="1" x14ac:dyDescent="0.2">
      <c r="A494" s="905" t="s">
        <v>717</v>
      </c>
      <c r="B494" s="826"/>
      <c r="C494" s="826"/>
      <c r="D494" s="826"/>
      <c r="E494" s="826"/>
    </row>
    <row r="495" spans="1:5" ht="46.5" customHeight="1" x14ac:dyDescent="0.2">
      <c r="A495" s="905" t="s">
        <v>718</v>
      </c>
      <c r="B495" s="826"/>
      <c r="C495" s="826"/>
      <c r="D495" s="826"/>
      <c r="E495" s="826"/>
    </row>
    <row r="496" spans="1:5" ht="33" customHeight="1" x14ac:dyDescent="0.2">
      <c r="A496" s="905" t="s">
        <v>899</v>
      </c>
      <c r="B496" s="826"/>
      <c r="C496" s="826"/>
      <c r="D496" s="826"/>
      <c r="E496" s="826"/>
    </row>
    <row r="497" spans="1:5" ht="35.25" customHeight="1" x14ac:dyDescent="0.2">
      <c r="A497" s="907" t="s">
        <v>900</v>
      </c>
      <c r="B497" s="826"/>
      <c r="C497" s="826"/>
      <c r="D497" s="826"/>
      <c r="E497" s="826"/>
    </row>
    <row r="498" spans="1:5" ht="69.75" customHeight="1" x14ac:dyDescent="0.2">
      <c r="A498" s="905" t="s">
        <v>901</v>
      </c>
      <c r="B498" s="826"/>
      <c r="C498" s="826"/>
      <c r="D498" s="826"/>
      <c r="E498" s="826"/>
    </row>
    <row r="499" spans="1:5" ht="32.25" customHeight="1" x14ac:dyDescent="0.2">
      <c r="A499" s="907" t="s">
        <v>721</v>
      </c>
      <c r="B499" s="826"/>
      <c r="C499" s="826"/>
      <c r="D499" s="826"/>
      <c r="E499" s="826"/>
    </row>
    <row r="500" spans="1:5" ht="59.25" customHeight="1" x14ac:dyDescent="0.2">
      <c r="A500" s="905" t="s">
        <v>722</v>
      </c>
      <c r="B500" s="826"/>
      <c r="C500" s="826"/>
      <c r="D500" s="826"/>
      <c r="E500" s="826"/>
    </row>
    <row r="501" spans="1:5" ht="50.25" customHeight="1" x14ac:dyDescent="0.2">
      <c r="A501" s="905" t="s">
        <v>902</v>
      </c>
      <c r="B501" s="826"/>
      <c r="C501" s="826"/>
      <c r="D501" s="826"/>
      <c r="E501" s="826"/>
    </row>
    <row r="502" spans="1:5" x14ac:dyDescent="0.2">
      <c r="A502" s="516"/>
    </row>
    <row r="503" spans="1:5" x14ac:dyDescent="0.2">
      <c r="A503" s="516" t="s">
        <v>724</v>
      </c>
    </row>
    <row r="504" spans="1:5" x14ac:dyDescent="0.2">
      <c r="A504" s="516"/>
    </row>
    <row r="505" spans="1:5" ht="13.5" x14ac:dyDescent="0.2">
      <c r="A505" s="518" t="s">
        <v>903</v>
      </c>
    </row>
    <row r="506" spans="1:5" ht="13.5" x14ac:dyDescent="0.2">
      <c r="A506" s="518" t="s">
        <v>904</v>
      </c>
    </row>
    <row r="507" spans="1:5" ht="13.5" x14ac:dyDescent="0.2">
      <c r="A507" s="518" t="s">
        <v>905</v>
      </c>
    </row>
    <row r="508" spans="1:5" ht="13.5" x14ac:dyDescent="0.2">
      <c r="A508" s="518" t="s">
        <v>572</v>
      </c>
    </row>
    <row r="509" spans="1:5" ht="13.5" x14ac:dyDescent="0.2">
      <c r="A509" s="518" t="s">
        <v>906</v>
      </c>
    </row>
    <row r="510" spans="1:5" ht="13.5" x14ac:dyDescent="0.2">
      <c r="A510" s="518" t="s">
        <v>907</v>
      </c>
    </row>
    <row r="511" spans="1:5" ht="13.5" x14ac:dyDescent="0.2">
      <c r="A511" s="518" t="s">
        <v>908</v>
      </c>
    </row>
    <row r="512" spans="1:5" x14ac:dyDescent="0.2">
      <c r="A512" s="516"/>
    </row>
    <row r="513" spans="1:5" ht="35.25" customHeight="1" x14ac:dyDescent="0.2">
      <c r="A513" s="905" t="s">
        <v>909</v>
      </c>
      <c r="B513" s="826"/>
      <c r="C513" s="826"/>
      <c r="D513" s="826"/>
      <c r="E513" s="826"/>
    </row>
    <row r="514" spans="1:5" ht="32.25" customHeight="1" x14ac:dyDescent="0.2">
      <c r="A514" s="905" t="s">
        <v>910</v>
      </c>
      <c r="B514" s="826"/>
      <c r="C514" s="826"/>
      <c r="D514" s="826"/>
      <c r="E514" s="826"/>
    </row>
    <row r="515" spans="1:5" ht="33.75" customHeight="1" x14ac:dyDescent="0.2">
      <c r="A515" s="905" t="s">
        <v>911</v>
      </c>
      <c r="B515" s="826"/>
      <c r="C515" s="826"/>
      <c r="D515" s="826"/>
      <c r="E515" s="826"/>
    </row>
    <row r="516" spans="1:5" ht="33.75" customHeight="1" x14ac:dyDescent="0.2">
      <c r="A516" s="905" t="s">
        <v>912</v>
      </c>
      <c r="B516" s="826"/>
      <c r="C516" s="826"/>
      <c r="D516" s="826"/>
      <c r="E516" s="826"/>
    </row>
    <row r="517" spans="1:5" ht="30.75" customHeight="1" x14ac:dyDescent="0.2">
      <c r="A517" s="905" t="s">
        <v>913</v>
      </c>
      <c r="B517" s="826"/>
      <c r="C517" s="826"/>
      <c r="D517" s="826"/>
      <c r="E517" s="826"/>
    </row>
    <row r="518" spans="1:5" ht="34.5" customHeight="1" x14ac:dyDescent="0.2">
      <c r="A518" s="905" t="s">
        <v>914</v>
      </c>
      <c r="B518" s="826"/>
      <c r="C518" s="826"/>
      <c r="D518" s="826"/>
      <c r="E518" s="826"/>
    </row>
    <row r="519" spans="1:5" ht="41.25" customHeight="1" x14ac:dyDescent="0.2">
      <c r="A519" s="905" t="s">
        <v>739</v>
      </c>
      <c r="B519" s="826"/>
      <c r="C519" s="826"/>
      <c r="D519" s="826"/>
      <c r="E519" s="826"/>
    </row>
    <row r="520" spans="1:5" x14ac:dyDescent="0.2">
      <c r="A520" s="516"/>
    </row>
    <row r="521" spans="1:5" ht="33" customHeight="1" x14ac:dyDescent="0.2">
      <c r="A521" s="907" t="s">
        <v>915</v>
      </c>
      <c r="B521" s="826"/>
      <c r="C521" s="826"/>
      <c r="D521" s="826"/>
      <c r="E521" s="826"/>
    </row>
    <row r="522" spans="1:5" x14ac:dyDescent="0.2">
      <c r="A522" s="516"/>
    </row>
    <row r="523" spans="1:5" x14ac:dyDescent="0.2">
      <c r="A523" s="516" t="s">
        <v>741</v>
      </c>
    </row>
    <row r="524" spans="1:5" x14ac:dyDescent="0.2">
      <c r="A524" s="516"/>
    </row>
    <row r="525" spans="1:5" ht="30.75" customHeight="1" x14ac:dyDescent="0.2">
      <c r="A525" s="905" t="s">
        <v>742</v>
      </c>
      <c r="B525" s="826"/>
      <c r="C525" s="826"/>
      <c r="D525" s="826"/>
      <c r="E525" s="826"/>
    </row>
    <row r="526" spans="1:5" ht="32.25" customHeight="1" x14ac:dyDescent="0.2">
      <c r="A526" s="907" t="s">
        <v>743</v>
      </c>
      <c r="B526" s="826"/>
      <c r="C526" s="826"/>
      <c r="D526" s="826"/>
      <c r="E526" s="826"/>
    </row>
    <row r="527" spans="1:5" ht="36.75" customHeight="1" x14ac:dyDescent="0.2">
      <c r="A527" s="905" t="s">
        <v>744</v>
      </c>
      <c r="B527" s="826"/>
      <c r="C527" s="826"/>
      <c r="D527" s="826"/>
      <c r="E527" s="826"/>
    </row>
    <row r="528" spans="1:5" ht="111" customHeight="1" x14ac:dyDescent="0.2">
      <c r="A528" s="905" t="s">
        <v>745</v>
      </c>
      <c r="B528" s="826"/>
      <c r="C528" s="826"/>
      <c r="D528" s="826"/>
      <c r="E528" s="826"/>
    </row>
    <row r="529" spans="1:5" ht="81" customHeight="1" x14ac:dyDescent="0.2">
      <c r="A529" s="905" t="s">
        <v>746</v>
      </c>
      <c r="B529" s="826"/>
      <c r="C529" s="826"/>
      <c r="D529" s="826"/>
      <c r="E529" s="826"/>
    </row>
    <row r="530" spans="1:5" ht="73.5" customHeight="1" x14ac:dyDescent="0.2">
      <c r="A530" s="907" t="s">
        <v>747</v>
      </c>
      <c r="B530" s="826"/>
      <c r="C530" s="826"/>
      <c r="D530" s="826"/>
      <c r="E530" s="826"/>
    </row>
    <row r="531" spans="1:5" ht="41.25" customHeight="1" x14ac:dyDescent="0.2">
      <c r="A531" s="907" t="s">
        <v>916</v>
      </c>
      <c r="B531" s="826"/>
      <c r="C531" s="826"/>
      <c r="D531" s="826"/>
      <c r="E531" s="826"/>
    </row>
    <row r="532" spans="1:5" ht="59.25" customHeight="1" x14ac:dyDescent="0.2">
      <c r="A532" s="905" t="s">
        <v>917</v>
      </c>
      <c r="B532" s="826"/>
      <c r="C532" s="826"/>
      <c r="D532" s="826"/>
      <c r="E532" s="826"/>
    </row>
    <row r="533" spans="1:5" x14ac:dyDescent="0.2">
      <c r="A533" s="516"/>
    </row>
    <row r="534" spans="1:5" x14ac:dyDescent="0.2">
      <c r="A534" s="516" t="s">
        <v>750</v>
      </c>
    </row>
    <row r="535" spans="1:5" x14ac:dyDescent="0.2">
      <c r="A535" s="516"/>
    </row>
    <row r="536" spans="1:5" ht="34.5" customHeight="1" x14ac:dyDescent="0.2">
      <c r="A536" s="905" t="s">
        <v>751</v>
      </c>
      <c r="B536" s="826"/>
      <c r="C536" s="826"/>
      <c r="D536" s="826"/>
      <c r="E536" s="826"/>
    </row>
    <row r="537" spans="1:5" x14ac:dyDescent="0.2">
      <c r="A537" s="516"/>
    </row>
    <row r="538" spans="1:5" x14ac:dyDescent="0.2">
      <c r="A538" s="516" t="s">
        <v>752</v>
      </c>
    </row>
    <row r="539" spans="1:5" x14ac:dyDescent="0.2">
      <c r="A539" s="516"/>
    </row>
    <row r="540" spans="1:5" ht="35.25" customHeight="1" x14ac:dyDescent="0.2">
      <c r="A540" s="905" t="s">
        <v>753</v>
      </c>
      <c r="B540" s="826"/>
      <c r="C540" s="826"/>
      <c r="D540" s="826"/>
      <c r="E540" s="826"/>
    </row>
    <row r="541" spans="1:5" x14ac:dyDescent="0.2">
      <c r="A541" s="516" t="s">
        <v>754</v>
      </c>
    </row>
    <row r="542" spans="1:5" x14ac:dyDescent="0.2">
      <c r="A542" s="516"/>
    </row>
    <row r="543" spans="1:5" x14ac:dyDescent="0.2">
      <c r="A543" s="516" t="s">
        <v>755</v>
      </c>
    </row>
    <row r="544" spans="1:5" x14ac:dyDescent="0.2">
      <c r="A544" s="516"/>
    </row>
    <row r="545" spans="1:1" ht="13.5" x14ac:dyDescent="0.2">
      <c r="A545" s="518" t="s">
        <v>756</v>
      </c>
    </row>
    <row r="546" spans="1:1" ht="13.5" x14ac:dyDescent="0.2">
      <c r="A546" s="518" t="s">
        <v>757</v>
      </c>
    </row>
    <row r="547" spans="1:1" ht="13.5" x14ac:dyDescent="0.2">
      <c r="A547" s="518" t="s">
        <v>758</v>
      </c>
    </row>
    <row r="548" spans="1:1" ht="13.5" x14ac:dyDescent="0.2">
      <c r="A548" s="518" t="s">
        <v>759</v>
      </c>
    </row>
    <row r="549" spans="1:1" ht="13.5" x14ac:dyDescent="0.2">
      <c r="A549" s="518" t="s">
        <v>760</v>
      </c>
    </row>
    <row r="550" spans="1:1" ht="13.5" x14ac:dyDescent="0.2">
      <c r="A550" s="518" t="s">
        <v>761</v>
      </c>
    </row>
    <row r="551" spans="1:1" ht="13.5" x14ac:dyDescent="0.2">
      <c r="A551" s="518" t="s">
        <v>762</v>
      </c>
    </row>
    <row r="552" spans="1:1" ht="13.5" x14ac:dyDescent="0.2">
      <c r="A552" s="518" t="s">
        <v>763</v>
      </c>
    </row>
    <row r="553" spans="1:1" ht="13.5" x14ac:dyDescent="0.2">
      <c r="A553" s="518" t="s">
        <v>764</v>
      </c>
    </row>
    <row r="554" spans="1:1" ht="13.5" x14ac:dyDescent="0.2">
      <c r="A554" s="518" t="s">
        <v>765</v>
      </c>
    </row>
    <row r="555" spans="1:1" ht="13.5" x14ac:dyDescent="0.2">
      <c r="A555" s="518" t="s">
        <v>766</v>
      </c>
    </row>
    <row r="556" spans="1:1" ht="13.5" x14ac:dyDescent="0.2">
      <c r="A556" s="518" t="s">
        <v>767</v>
      </c>
    </row>
    <row r="557" spans="1:1" ht="13.5" x14ac:dyDescent="0.2">
      <c r="A557" s="518" t="s">
        <v>757</v>
      </c>
    </row>
    <row r="558" spans="1:1" ht="13.5" x14ac:dyDescent="0.2">
      <c r="A558" s="518" t="s">
        <v>768</v>
      </c>
    </row>
    <row r="559" spans="1:1" ht="13.5" x14ac:dyDescent="0.2">
      <c r="A559" s="518" t="s">
        <v>769</v>
      </c>
    </row>
    <row r="560" spans="1:1" ht="13.5" x14ac:dyDescent="0.2">
      <c r="A560" s="518" t="s">
        <v>770</v>
      </c>
    </row>
    <row r="561" spans="1:1" ht="13.5" x14ac:dyDescent="0.2">
      <c r="A561" s="518" t="s">
        <v>771</v>
      </c>
    </row>
    <row r="562" spans="1:1" ht="13.5" x14ac:dyDescent="0.2">
      <c r="A562" s="518" t="s">
        <v>772</v>
      </c>
    </row>
    <row r="563" spans="1:1" ht="13.5" x14ac:dyDescent="0.2">
      <c r="A563" s="518" t="s">
        <v>773</v>
      </c>
    </row>
    <row r="564" spans="1:1" ht="13.5" x14ac:dyDescent="0.2">
      <c r="A564" s="518" t="s">
        <v>774</v>
      </c>
    </row>
    <row r="565" spans="1:1" ht="13.5" x14ac:dyDescent="0.2">
      <c r="A565" s="518" t="s">
        <v>775</v>
      </c>
    </row>
    <row r="566" spans="1:1" ht="13.5" x14ac:dyDescent="0.2">
      <c r="A566" s="518" t="s">
        <v>776</v>
      </c>
    </row>
    <row r="567" spans="1:1" ht="13.5" x14ac:dyDescent="0.2">
      <c r="A567" s="518" t="s">
        <v>770</v>
      </c>
    </row>
    <row r="568" spans="1:1" ht="13.5" x14ac:dyDescent="0.2">
      <c r="A568" s="518" t="s">
        <v>777</v>
      </c>
    </row>
    <row r="569" spans="1:1" ht="13.5" x14ac:dyDescent="0.2">
      <c r="A569" s="518" t="s">
        <v>778</v>
      </c>
    </row>
    <row r="570" spans="1:1" ht="13.5" x14ac:dyDescent="0.2">
      <c r="A570" s="518" t="s">
        <v>779</v>
      </c>
    </row>
    <row r="571" spans="1:1" ht="13.5" x14ac:dyDescent="0.2">
      <c r="A571" s="518" t="s">
        <v>780</v>
      </c>
    </row>
    <row r="572" spans="1:1" ht="13.5" x14ac:dyDescent="0.2">
      <c r="A572" s="518" t="s">
        <v>770</v>
      </c>
    </row>
    <row r="573" spans="1:1" ht="13.5" x14ac:dyDescent="0.2">
      <c r="A573" s="518" t="s">
        <v>781</v>
      </c>
    </row>
    <row r="574" spans="1:1" ht="13.5" x14ac:dyDescent="0.2">
      <c r="A574" s="518" t="s">
        <v>782</v>
      </c>
    </row>
    <row r="575" spans="1:1" ht="13.5" x14ac:dyDescent="0.2">
      <c r="A575" s="518" t="s">
        <v>770</v>
      </c>
    </row>
    <row r="576" spans="1:1" ht="13.5" x14ac:dyDescent="0.2">
      <c r="A576" s="518" t="s">
        <v>783</v>
      </c>
    </row>
    <row r="577" spans="1:5" ht="13.5" x14ac:dyDescent="0.2">
      <c r="A577" s="518" t="s">
        <v>784</v>
      </c>
    </row>
    <row r="578" spans="1:5" ht="13.5" x14ac:dyDescent="0.2">
      <c r="A578" s="518" t="s">
        <v>785</v>
      </c>
    </row>
    <row r="579" spans="1:5" ht="13.5" x14ac:dyDescent="0.2">
      <c r="A579" s="518" t="s">
        <v>786</v>
      </c>
    </row>
    <row r="580" spans="1:5" ht="13.5" x14ac:dyDescent="0.2">
      <c r="A580" s="518" t="s">
        <v>770</v>
      </c>
    </row>
    <row r="581" spans="1:5" ht="13.5" x14ac:dyDescent="0.2">
      <c r="A581" s="518" t="s">
        <v>770</v>
      </c>
    </row>
    <row r="582" spans="1:5" ht="13.5" x14ac:dyDescent="0.2">
      <c r="A582" s="518" t="s">
        <v>787</v>
      </c>
    </row>
    <row r="583" spans="1:5" x14ac:dyDescent="0.2">
      <c r="A583" s="516"/>
    </row>
    <row r="584" spans="1:5" ht="13.5" x14ac:dyDescent="0.2">
      <c r="A584" s="518" t="s">
        <v>788</v>
      </c>
    </row>
    <row r="585" spans="1:5" ht="13.5" x14ac:dyDescent="0.2">
      <c r="A585" s="518" t="s">
        <v>789</v>
      </c>
    </row>
    <row r="586" spans="1:5" ht="13.5" x14ac:dyDescent="0.2">
      <c r="A586" s="518" t="s">
        <v>790</v>
      </c>
    </row>
    <row r="587" spans="1:5" x14ac:dyDescent="0.2">
      <c r="A587" s="516"/>
    </row>
    <row r="588" spans="1:5" ht="13.5" x14ac:dyDescent="0.2">
      <c r="A588" s="518" t="s">
        <v>645</v>
      </c>
    </row>
    <row r="589" spans="1:5" ht="61.5" customHeight="1" x14ac:dyDescent="0.2">
      <c r="A589" s="905" t="s">
        <v>791</v>
      </c>
      <c r="B589" s="826"/>
      <c r="C589" s="826"/>
      <c r="D589" s="826"/>
      <c r="E589" s="826"/>
    </row>
    <row r="590" spans="1:5" x14ac:dyDescent="0.2">
      <c r="A590" s="905" t="s">
        <v>918</v>
      </c>
      <c r="B590" s="826"/>
      <c r="C590" s="826"/>
      <c r="D590" s="826"/>
      <c r="E590" s="826"/>
    </row>
    <row r="591" spans="1:5" ht="44.25" customHeight="1" x14ac:dyDescent="0.2">
      <c r="A591" s="905" t="s">
        <v>919</v>
      </c>
      <c r="B591" s="826"/>
      <c r="C591" s="826"/>
      <c r="D591" s="826"/>
      <c r="E591" s="826"/>
    </row>
    <row r="592" spans="1:5" ht="47.25" customHeight="1" x14ac:dyDescent="0.2">
      <c r="A592" s="905" t="s">
        <v>920</v>
      </c>
      <c r="B592" s="826"/>
      <c r="C592" s="826"/>
      <c r="D592" s="826"/>
      <c r="E592" s="826"/>
    </row>
    <row r="593" spans="1:5" x14ac:dyDescent="0.2">
      <c r="A593" s="516"/>
    </row>
    <row r="594" spans="1:5" x14ac:dyDescent="0.2">
      <c r="C594" s="513" t="s">
        <v>796</v>
      </c>
    </row>
    <row r="595" spans="1:5" x14ac:dyDescent="0.2">
      <c r="C595" s="515" t="s">
        <v>797</v>
      </c>
    </row>
    <row r="596" spans="1:5" x14ac:dyDescent="0.2">
      <c r="C596" s="514" t="s">
        <v>921</v>
      </c>
    </row>
    <row r="597" spans="1:5" x14ac:dyDescent="0.2">
      <c r="C597" s="515" t="s">
        <v>800</v>
      </c>
    </row>
    <row r="598" spans="1:5" x14ac:dyDescent="0.2">
      <c r="C598" s="514" t="s">
        <v>801</v>
      </c>
    </row>
    <row r="599" spans="1:5" x14ac:dyDescent="0.2">
      <c r="C599" s="514" t="s">
        <v>802</v>
      </c>
    </row>
    <row r="600" spans="1:5" x14ac:dyDescent="0.2">
      <c r="A600" s="516"/>
    </row>
    <row r="601" spans="1:5" ht="15.75" x14ac:dyDescent="0.2">
      <c r="A601" s="903" t="s">
        <v>922</v>
      </c>
      <c r="B601" s="838"/>
      <c r="C601" s="838"/>
      <c r="D601" s="838"/>
      <c r="E601" s="838"/>
    </row>
    <row r="602" spans="1:5" ht="15.75" x14ac:dyDescent="0.25">
      <c r="A602" s="906" t="s">
        <v>804</v>
      </c>
      <c r="B602" s="839"/>
      <c r="C602" s="839"/>
      <c r="D602" s="839"/>
      <c r="E602" s="839"/>
    </row>
    <row r="603" spans="1:5" ht="15" x14ac:dyDescent="0.2">
      <c r="A603" s="524"/>
      <c r="B603" s="523"/>
      <c r="C603" s="523"/>
      <c r="D603" s="523"/>
      <c r="E603" s="523"/>
    </row>
    <row r="604" spans="1:5" ht="58.5" customHeight="1" x14ac:dyDescent="0.2">
      <c r="A604" s="904" t="s">
        <v>962</v>
      </c>
      <c r="B604" s="759"/>
      <c r="C604" s="759"/>
      <c r="D604" s="759"/>
      <c r="E604" s="759"/>
    </row>
    <row r="605" spans="1:5" x14ac:dyDescent="0.2">
      <c r="A605" s="516"/>
    </row>
    <row r="606" spans="1:5" ht="13.5" x14ac:dyDescent="0.2">
      <c r="A606" s="518" t="s">
        <v>923</v>
      </c>
    </row>
    <row r="607" spans="1:5" x14ac:dyDescent="0.2">
      <c r="A607" s="516"/>
    </row>
    <row r="608" spans="1:5" ht="13.5" x14ac:dyDescent="0.2">
      <c r="A608" s="518" t="s">
        <v>572</v>
      </c>
    </row>
    <row r="609" spans="1:1" ht="13.5" x14ac:dyDescent="0.2">
      <c r="A609" s="518" t="s">
        <v>806</v>
      </c>
    </row>
    <row r="610" spans="1:1" ht="13.5" x14ac:dyDescent="0.2">
      <c r="A610" s="518" t="s">
        <v>572</v>
      </c>
    </row>
    <row r="611" spans="1:1" ht="13.5" x14ac:dyDescent="0.2">
      <c r="A611" s="518" t="s">
        <v>924</v>
      </c>
    </row>
    <row r="612" spans="1:1" ht="13.5" x14ac:dyDescent="0.2">
      <c r="A612" s="518" t="s">
        <v>925</v>
      </c>
    </row>
    <row r="613" spans="1:1" ht="13.5" x14ac:dyDescent="0.2">
      <c r="A613" s="518" t="s">
        <v>926</v>
      </c>
    </row>
    <row r="614" spans="1:1" ht="13.5" x14ac:dyDescent="0.2">
      <c r="A614" s="518" t="s">
        <v>567</v>
      </c>
    </row>
    <row r="615" spans="1:1" ht="13.5" x14ac:dyDescent="0.2">
      <c r="A615" s="518" t="s">
        <v>927</v>
      </c>
    </row>
    <row r="616" spans="1:1" ht="13.5" x14ac:dyDescent="0.2">
      <c r="A616" s="518" t="s">
        <v>928</v>
      </c>
    </row>
    <row r="617" spans="1:1" ht="13.5" x14ac:dyDescent="0.2">
      <c r="A617" s="518" t="s">
        <v>929</v>
      </c>
    </row>
    <row r="618" spans="1:1" ht="13.5" x14ac:dyDescent="0.2">
      <c r="A618" s="518" t="s">
        <v>567</v>
      </c>
    </row>
    <row r="619" spans="1:1" ht="13.5" x14ac:dyDescent="0.2">
      <c r="A619" s="518" t="s">
        <v>813</v>
      </c>
    </row>
    <row r="620" spans="1:1" ht="13.5" x14ac:dyDescent="0.2">
      <c r="A620" s="518" t="s">
        <v>814</v>
      </c>
    </row>
    <row r="621" spans="1:1" ht="13.5" x14ac:dyDescent="0.2">
      <c r="A621" s="518" t="s">
        <v>930</v>
      </c>
    </row>
    <row r="622" spans="1:1" ht="13.5" x14ac:dyDescent="0.2">
      <c r="A622" s="518" t="s">
        <v>567</v>
      </c>
    </row>
    <row r="623" spans="1:1" ht="13.5" x14ac:dyDescent="0.2">
      <c r="A623" s="518" t="s">
        <v>931</v>
      </c>
    </row>
    <row r="624" spans="1:1" ht="13.5" x14ac:dyDescent="0.2">
      <c r="A624" s="518" t="s">
        <v>932</v>
      </c>
    </row>
    <row r="625" spans="1:1" ht="13.5" x14ac:dyDescent="0.2">
      <c r="A625" s="518" t="s">
        <v>933</v>
      </c>
    </row>
    <row r="626" spans="1:1" ht="13.5" x14ac:dyDescent="0.2">
      <c r="A626" s="518" t="s">
        <v>934</v>
      </c>
    </row>
    <row r="627" spans="1:1" ht="13.5" x14ac:dyDescent="0.2">
      <c r="A627" s="518" t="s">
        <v>935</v>
      </c>
    </row>
    <row r="628" spans="1:1" ht="13.5" x14ac:dyDescent="0.2">
      <c r="A628" s="518" t="s">
        <v>821</v>
      </c>
    </row>
    <row r="629" spans="1:1" ht="13.5" x14ac:dyDescent="0.2">
      <c r="A629" s="518" t="s">
        <v>567</v>
      </c>
    </row>
    <row r="630" spans="1:1" ht="13.5" x14ac:dyDescent="0.2">
      <c r="A630" s="518" t="s">
        <v>936</v>
      </c>
    </row>
    <row r="631" spans="1:1" ht="13.5" x14ac:dyDescent="0.2">
      <c r="A631" s="518" t="s">
        <v>937</v>
      </c>
    </row>
    <row r="632" spans="1:1" ht="13.5" x14ac:dyDescent="0.2">
      <c r="A632" s="518" t="s">
        <v>938</v>
      </c>
    </row>
    <row r="633" spans="1:1" ht="13.5" x14ac:dyDescent="0.2">
      <c r="A633" s="518" t="s">
        <v>825</v>
      </c>
    </row>
    <row r="634" spans="1:1" ht="13.5" x14ac:dyDescent="0.2">
      <c r="A634" s="518" t="s">
        <v>939</v>
      </c>
    </row>
    <row r="635" spans="1:1" ht="13.5" x14ac:dyDescent="0.2">
      <c r="A635" s="518" t="s">
        <v>940</v>
      </c>
    </row>
    <row r="636" spans="1:1" x14ac:dyDescent="0.2">
      <c r="A636" s="517" t="s">
        <v>828</v>
      </c>
    </row>
    <row r="637" spans="1:1" ht="13.5" x14ac:dyDescent="0.2">
      <c r="A637" s="518" t="s">
        <v>572</v>
      </c>
    </row>
    <row r="638" spans="1:1" ht="13.5" x14ac:dyDescent="0.2">
      <c r="A638" s="518" t="s">
        <v>941</v>
      </c>
    </row>
    <row r="639" spans="1:1" ht="13.5" x14ac:dyDescent="0.2">
      <c r="A639" s="518" t="s">
        <v>572</v>
      </c>
    </row>
    <row r="640" spans="1:1" ht="13.5" x14ac:dyDescent="0.2">
      <c r="A640" s="518" t="s">
        <v>942</v>
      </c>
    </row>
    <row r="641" spans="1:1" ht="13.5" x14ac:dyDescent="0.2">
      <c r="A641" s="518" t="s">
        <v>572</v>
      </c>
    </row>
    <row r="642" spans="1:1" ht="13.5" x14ac:dyDescent="0.2">
      <c r="A642" s="518" t="s">
        <v>943</v>
      </c>
    </row>
    <row r="643" spans="1:1" ht="13.5" x14ac:dyDescent="0.2">
      <c r="A643" s="518" t="s">
        <v>572</v>
      </c>
    </row>
    <row r="644" spans="1:1" ht="13.5" x14ac:dyDescent="0.2">
      <c r="A644" s="518" t="s">
        <v>944</v>
      </c>
    </row>
    <row r="645" spans="1:1" ht="13.5" x14ac:dyDescent="0.2">
      <c r="A645" s="518" t="s">
        <v>572</v>
      </c>
    </row>
    <row r="646" spans="1:1" ht="13.5" x14ac:dyDescent="0.2">
      <c r="A646" s="518" t="s">
        <v>945</v>
      </c>
    </row>
    <row r="647" spans="1:1" ht="13.5" x14ac:dyDescent="0.2">
      <c r="A647" s="518" t="s">
        <v>567</v>
      </c>
    </row>
    <row r="648" spans="1:1" ht="13.5" x14ac:dyDescent="0.2">
      <c r="A648" s="518" t="s">
        <v>946</v>
      </c>
    </row>
    <row r="649" spans="1:1" ht="13.5" x14ac:dyDescent="0.2">
      <c r="A649" s="518" t="s">
        <v>947</v>
      </c>
    </row>
    <row r="650" spans="1:1" ht="13.5" x14ac:dyDescent="0.2">
      <c r="A650" s="518" t="s">
        <v>948</v>
      </c>
    </row>
    <row r="651" spans="1:1" x14ac:dyDescent="0.2">
      <c r="A651" s="517" t="s">
        <v>949</v>
      </c>
    </row>
    <row r="652" spans="1:1" ht="13.5" x14ac:dyDescent="0.2">
      <c r="A652" s="518" t="s">
        <v>950</v>
      </c>
    </row>
    <row r="653" spans="1:1" ht="13.5" x14ac:dyDescent="0.2">
      <c r="A653" s="518" t="s">
        <v>951</v>
      </c>
    </row>
    <row r="654" spans="1:1" ht="13.5" x14ac:dyDescent="0.2">
      <c r="A654" s="518" t="s">
        <v>952</v>
      </c>
    </row>
    <row r="655" spans="1:1" ht="13.5" x14ac:dyDescent="0.2">
      <c r="A655" s="518" t="s">
        <v>953</v>
      </c>
    </row>
    <row r="656" spans="1:1" x14ac:dyDescent="0.2">
      <c r="A656" s="517" t="s">
        <v>954</v>
      </c>
    </row>
    <row r="657" spans="1:1" ht="13.5" x14ac:dyDescent="0.2">
      <c r="A657" s="518" t="s">
        <v>572</v>
      </c>
    </row>
    <row r="658" spans="1:1" ht="13.5" x14ac:dyDescent="0.2">
      <c r="A658" s="518" t="s">
        <v>572</v>
      </c>
    </row>
    <row r="659" spans="1:1" ht="13.5" x14ac:dyDescent="0.2">
      <c r="A659" s="518" t="s">
        <v>567</v>
      </c>
    </row>
    <row r="660" spans="1:1" ht="13.5" x14ac:dyDescent="0.2">
      <c r="A660" s="518" t="s">
        <v>845</v>
      </c>
    </row>
    <row r="661" spans="1:1" x14ac:dyDescent="0.2">
      <c r="A661" s="517" t="s">
        <v>955</v>
      </c>
    </row>
    <row r="662" spans="1:1" ht="13.5" x14ac:dyDescent="0.2">
      <c r="A662" s="518" t="s">
        <v>847</v>
      </c>
    </row>
    <row r="663" spans="1:1" x14ac:dyDescent="0.2">
      <c r="A663" s="516"/>
    </row>
    <row r="664" spans="1:1" ht="13.5" x14ac:dyDescent="0.2">
      <c r="A664" s="518" t="s">
        <v>956</v>
      </c>
    </row>
    <row r="665" spans="1:1" ht="13.5" x14ac:dyDescent="0.2">
      <c r="A665" s="518" t="s">
        <v>957</v>
      </c>
    </row>
    <row r="666" spans="1:1" ht="13.5" x14ac:dyDescent="0.2">
      <c r="A666" s="518" t="s">
        <v>956</v>
      </c>
    </row>
    <row r="667" spans="1:1" ht="13.5" x14ac:dyDescent="0.2">
      <c r="A667" s="518" t="s">
        <v>958</v>
      </c>
    </row>
    <row r="668" spans="1:1" ht="13.5" x14ac:dyDescent="0.2">
      <c r="A668" s="518" t="s">
        <v>956</v>
      </c>
    </row>
    <row r="669" spans="1:1" ht="13.5" x14ac:dyDescent="0.2">
      <c r="A669" s="518" t="s">
        <v>851</v>
      </c>
    </row>
    <row r="670" spans="1:1" ht="13.5" x14ac:dyDescent="0.2">
      <c r="A670" s="518" t="s">
        <v>959</v>
      </c>
    </row>
    <row r="671" spans="1:1" x14ac:dyDescent="0.2">
      <c r="A671" s="516"/>
    </row>
    <row r="672" spans="1:1" ht="13.5" x14ac:dyDescent="0.2">
      <c r="A672" s="518" t="s">
        <v>645</v>
      </c>
    </row>
    <row r="673" spans="1:5" ht="39.75" customHeight="1" x14ac:dyDescent="0.2">
      <c r="A673" s="905" t="s">
        <v>853</v>
      </c>
      <c r="B673" s="826"/>
      <c r="C673" s="826"/>
      <c r="D673" s="826"/>
      <c r="E673" s="826"/>
    </row>
    <row r="674" spans="1:5" ht="40.5" customHeight="1" x14ac:dyDescent="0.2">
      <c r="A674" s="905" t="s">
        <v>854</v>
      </c>
      <c r="B674" s="826"/>
      <c r="C674" s="826"/>
      <c r="D674" s="826"/>
      <c r="E674" s="826"/>
    </row>
    <row r="675" spans="1:5" x14ac:dyDescent="0.2">
      <c r="A675" s="516" t="s">
        <v>960</v>
      </c>
    </row>
    <row r="676" spans="1:5" x14ac:dyDescent="0.2">
      <c r="A676" s="516"/>
    </row>
    <row r="678" spans="1:5" ht="15.75" x14ac:dyDescent="0.2">
      <c r="A678" s="903" t="s">
        <v>654</v>
      </c>
      <c r="B678" s="838"/>
      <c r="C678" s="838"/>
      <c r="D678" s="838"/>
      <c r="E678" s="838"/>
    </row>
    <row r="679" spans="1:5" ht="15" x14ac:dyDescent="0.2">
      <c r="A679" s="903" t="s">
        <v>1022</v>
      </c>
      <c r="B679" s="785"/>
      <c r="C679" s="785"/>
      <c r="D679" s="785"/>
      <c r="E679" s="785"/>
    </row>
    <row r="680" spans="1:5" ht="144.75" customHeight="1" x14ac:dyDescent="0.2">
      <c r="A680" s="826" t="s">
        <v>1085</v>
      </c>
      <c r="B680" s="826"/>
      <c r="C680" s="826"/>
      <c r="D680" s="826"/>
      <c r="E680" s="826"/>
    </row>
    <row r="683" spans="1:5" x14ac:dyDescent="0.2">
      <c r="A683" t="s">
        <v>1086</v>
      </c>
      <c r="C683" t="s">
        <v>1087</v>
      </c>
    </row>
    <row r="685" spans="1:5" ht="42" customHeight="1" x14ac:dyDescent="0.2">
      <c r="A685" s="725" t="s">
        <v>1088</v>
      </c>
      <c r="B685" s="725"/>
      <c r="C685" s="725"/>
      <c r="D685" s="725"/>
      <c r="E685" s="725"/>
    </row>
    <row r="686" spans="1:5" ht="50.25" customHeight="1" x14ac:dyDescent="0.2">
      <c r="A686" s="725" t="s">
        <v>1089</v>
      </c>
      <c r="B686" s="725"/>
      <c r="C686" s="725"/>
      <c r="D686" s="725"/>
      <c r="E686" s="725"/>
    </row>
    <row r="688" spans="1:5" x14ac:dyDescent="0.2">
      <c r="A688" t="s">
        <v>1023</v>
      </c>
    </row>
    <row r="690" spans="1:5" ht="89.25" customHeight="1" x14ac:dyDescent="0.2">
      <c r="A690" s="725" t="s">
        <v>1024</v>
      </c>
      <c r="B690" s="725"/>
      <c r="C690" s="725"/>
      <c r="D690" s="725"/>
      <c r="E690" s="725"/>
    </row>
    <row r="691" spans="1:5" ht="60" customHeight="1" x14ac:dyDescent="0.2">
      <c r="A691" s="725" t="s">
        <v>1090</v>
      </c>
      <c r="B691" s="725"/>
      <c r="C691" s="725"/>
      <c r="D691" s="725"/>
      <c r="E691" s="725"/>
    </row>
    <row r="692" spans="1:5" ht="48" customHeight="1" x14ac:dyDescent="0.2">
      <c r="A692" s="725" t="s">
        <v>1091</v>
      </c>
      <c r="B692" s="725"/>
      <c r="C692" s="725"/>
      <c r="D692" s="725"/>
      <c r="E692" s="725"/>
    </row>
    <row r="693" spans="1:5" ht="60.75" customHeight="1" x14ac:dyDescent="0.2">
      <c r="A693" s="725" t="s">
        <v>1092</v>
      </c>
      <c r="B693" s="725"/>
      <c r="C693" s="725"/>
      <c r="D693" s="725"/>
      <c r="E693" s="725"/>
    </row>
    <row r="694" spans="1:5" ht="69.75" customHeight="1" x14ac:dyDescent="0.2">
      <c r="A694" s="725" t="s">
        <v>1093</v>
      </c>
      <c r="B694" s="725"/>
      <c r="C694" s="725"/>
      <c r="D694" s="725"/>
      <c r="E694" s="725"/>
    </row>
    <row r="695" spans="1:5" ht="58.5" customHeight="1" x14ac:dyDescent="0.2">
      <c r="A695" s="725" t="s">
        <v>1094</v>
      </c>
      <c r="B695" s="725"/>
      <c r="C695" s="725"/>
      <c r="D695" s="725"/>
      <c r="E695" s="725"/>
    </row>
    <row r="696" spans="1:5" ht="59.25" customHeight="1" x14ac:dyDescent="0.2">
      <c r="A696" s="725" t="s">
        <v>1095</v>
      </c>
      <c r="B696" s="725"/>
      <c r="C696" s="725"/>
      <c r="D696" s="725"/>
      <c r="E696" s="725"/>
    </row>
    <row r="698" spans="1:5" x14ac:dyDescent="0.2">
      <c r="A698" t="s">
        <v>1025</v>
      </c>
    </row>
    <row r="700" spans="1:5" x14ac:dyDescent="0.2">
      <c r="A700" t="s">
        <v>1026</v>
      </c>
    </row>
    <row r="701" spans="1:5" ht="46.5" customHeight="1" x14ac:dyDescent="0.2">
      <c r="A701" s="725" t="s">
        <v>1027</v>
      </c>
      <c r="B701" s="725"/>
      <c r="C701" s="725"/>
      <c r="D701" s="725"/>
      <c r="E701" s="725"/>
    </row>
    <row r="702" spans="1:5" ht="29.25" customHeight="1" x14ac:dyDescent="0.2">
      <c r="A702" s="725" t="s">
        <v>1028</v>
      </c>
      <c r="B702" s="725"/>
      <c r="C702" s="725"/>
      <c r="D702" s="725"/>
      <c r="E702" s="725"/>
    </row>
    <row r="703" spans="1:5" ht="96" customHeight="1" x14ac:dyDescent="0.2">
      <c r="A703" s="725" t="s">
        <v>1029</v>
      </c>
      <c r="B703" s="725"/>
      <c r="C703" s="725"/>
      <c r="D703" s="725"/>
      <c r="E703" s="725"/>
    </row>
    <row r="704" spans="1:5" ht="46.5" customHeight="1" x14ac:dyDescent="0.2">
      <c r="A704" s="725" t="s">
        <v>1096</v>
      </c>
      <c r="B704" s="725"/>
      <c r="C704" s="725"/>
      <c r="D704" s="725"/>
      <c r="E704" s="725"/>
    </row>
    <row r="705" spans="1:5" ht="48.75" customHeight="1" x14ac:dyDescent="0.2">
      <c r="A705" s="725" t="s">
        <v>1030</v>
      </c>
      <c r="B705" s="725"/>
      <c r="C705" s="725"/>
      <c r="D705" s="725"/>
      <c r="E705" s="725"/>
    </row>
    <row r="706" spans="1:5" x14ac:dyDescent="0.2">
      <c r="A706" t="s">
        <v>1031</v>
      </c>
    </row>
    <row r="707" spans="1:5" ht="33.75" customHeight="1" x14ac:dyDescent="0.2">
      <c r="A707" s="725" t="s">
        <v>1032</v>
      </c>
      <c r="B707" s="725"/>
      <c r="C707" s="725"/>
      <c r="D707" s="725"/>
      <c r="E707" s="725"/>
    </row>
    <row r="708" spans="1:5" ht="34.5" customHeight="1" x14ac:dyDescent="0.2">
      <c r="A708" s="725" t="s">
        <v>1033</v>
      </c>
      <c r="B708" s="725"/>
      <c r="C708" s="725"/>
      <c r="D708" s="725"/>
      <c r="E708" s="725"/>
    </row>
    <row r="709" spans="1:5" ht="29.25" customHeight="1" x14ac:dyDescent="0.2">
      <c r="A709" s="725" t="s">
        <v>1034</v>
      </c>
      <c r="B709" s="725"/>
      <c r="C709" s="725"/>
      <c r="D709" s="725"/>
      <c r="E709" s="725"/>
    </row>
    <row r="710" spans="1:5" x14ac:dyDescent="0.2">
      <c r="A710" t="s">
        <v>1035</v>
      </c>
    </row>
    <row r="711" spans="1:5" ht="72" customHeight="1" x14ac:dyDescent="0.2">
      <c r="A711" s="725" t="s">
        <v>1036</v>
      </c>
      <c r="B711" s="725"/>
      <c r="C711" s="725"/>
      <c r="D711" s="725"/>
      <c r="E711" s="725"/>
    </row>
    <row r="712" spans="1:5" ht="132.75" customHeight="1" x14ac:dyDescent="0.2">
      <c r="A712" s="725" t="s">
        <v>1097</v>
      </c>
      <c r="B712" s="725"/>
      <c r="C712" s="725"/>
      <c r="D712" s="725"/>
      <c r="E712" s="725"/>
    </row>
    <row r="713" spans="1:5" ht="32.25" customHeight="1" x14ac:dyDescent="0.2">
      <c r="A713" s="725" t="s">
        <v>1037</v>
      </c>
      <c r="B713" s="725"/>
      <c r="C713" s="725"/>
      <c r="D713" s="725"/>
      <c r="E713" s="725"/>
    </row>
    <row r="714" spans="1:5" ht="31.5" customHeight="1" x14ac:dyDescent="0.2">
      <c r="A714" s="725" t="s">
        <v>1038</v>
      </c>
      <c r="B714" s="725"/>
      <c r="C714" s="725"/>
      <c r="D714" s="725"/>
      <c r="E714" s="725"/>
    </row>
    <row r="715" spans="1:5" ht="124.5" customHeight="1" x14ac:dyDescent="0.2">
      <c r="A715" s="725" t="s">
        <v>1039</v>
      </c>
      <c r="B715" s="725"/>
      <c r="C715" s="725"/>
      <c r="D715" s="725"/>
      <c r="E715" s="725"/>
    </row>
    <row r="716" spans="1:5" ht="45" customHeight="1" x14ac:dyDescent="0.2">
      <c r="A716" s="725" t="s">
        <v>1040</v>
      </c>
      <c r="B716" s="725"/>
      <c r="C716" s="725"/>
      <c r="D716" s="725"/>
      <c r="E716" s="725"/>
    </row>
    <row r="717" spans="1:5" ht="69" customHeight="1" x14ac:dyDescent="0.2">
      <c r="A717" s="725" t="s">
        <v>1041</v>
      </c>
      <c r="B717" s="725"/>
      <c r="C717" s="725"/>
      <c r="D717" s="725"/>
      <c r="E717" s="725"/>
    </row>
    <row r="718" spans="1:5" ht="83.25" customHeight="1" x14ac:dyDescent="0.2">
      <c r="A718" s="725" t="s">
        <v>1042</v>
      </c>
      <c r="B718" s="725"/>
      <c r="C718" s="725"/>
      <c r="D718" s="725"/>
      <c r="E718" s="725"/>
    </row>
    <row r="719" spans="1:5" ht="82.5" customHeight="1" x14ac:dyDescent="0.2">
      <c r="A719" s="725" t="s">
        <v>1043</v>
      </c>
      <c r="B719" s="725"/>
      <c r="C719" s="725"/>
      <c r="D719" s="725"/>
      <c r="E719" s="725"/>
    </row>
    <row r="720" spans="1:5" ht="44.25" customHeight="1" x14ac:dyDescent="0.2">
      <c r="A720" s="725" t="s">
        <v>1044</v>
      </c>
      <c r="B720" s="725"/>
      <c r="C720" s="725"/>
      <c r="D720" s="725"/>
      <c r="E720" s="725"/>
    </row>
    <row r="721" spans="1:5" ht="30.75" customHeight="1" x14ac:dyDescent="0.2">
      <c r="A721" s="725" t="s">
        <v>1098</v>
      </c>
      <c r="B721" s="725"/>
      <c r="C721" s="725"/>
      <c r="D721" s="725"/>
      <c r="E721" s="725"/>
    </row>
    <row r="722" spans="1:5" ht="70.5" customHeight="1" x14ac:dyDescent="0.2">
      <c r="A722" s="725" t="s">
        <v>1045</v>
      </c>
      <c r="B722" s="725"/>
      <c r="C722" s="725"/>
      <c r="D722" s="725"/>
      <c r="E722" s="725"/>
    </row>
    <row r="723" spans="1:5" ht="47.25" customHeight="1" x14ac:dyDescent="0.2">
      <c r="A723" s="725" t="s">
        <v>1099</v>
      </c>
      <c r="B723" s="725"/>
      <c r="C723" s="725"/>
      <c r="D723" s="725"/>
      <c r="E723" s="725"/>
    </row>
    <row r="724" spans="1:5" ht="45.75" customHeight="1" x14ac:dyDescent="0.2">
      <c r="A724" s="725" t="s">
        <v>1046</v>
      </c>
      <c r="B724" s="725"/>
      <c r="C724" s="725"/>
      <c r="D724" s="725"/>
      <c r="E724" s="725"/>
    </row>
    <row r="725" spans="1:5" ht="63.75" customHeight="1" x14ac:dyDescent="0.2">
      <c r="A725" s="725" t="s">
        <v>1047</v>
      </c>
      <c r="B725" s="725"/>
      <c r="C725" s="725"/>
      <c r="D725" s="725"/>
      <c r="E725" s="725"/>
    </row>
    <row r="726" spans="1:5" ht="126.75" customHeight="1" x14ac:dyDescent="0.2">
      <c r="A726" s="725" t="s">
        <v>1048</v>
      </c>
      <c r="B726" s="725"/>
      <c r="C726" s="725"/>
      <c r="D726" s="725"/>
      <c r="E726" s="725"/>
    </row>
    <row r="727" spans="1:5" ht="101.25" customHeight="1" x14ac:dyDescent="0.2">
      <c r="A727" s="725" t="s">
        <v>1100</v>
      </c>
      <c r="B727" s="725"/>
      <c r="C727" s="725"/>
      <c r="D727" s="725"/>
      <c r="E727" s="725"/>
    </row>
    <row r="728" spans="1:5" x14ac:dyDescent="0.2">
      <c r="A728" t="s">
        <v>1049</v>
      </c>
    </row>
    <row r="729" spans="1:5" ht="47.25" customHeight="1" x14ac:dyDescent="0.2">
      <c r="A729" s="725" t="s">
        <v>1050</v>
      </c>
      <c r="B729" s="725"/>
      <c r="C729" s="725"/>
      <c r="D729" s="725"/>
      <c r="E729" s="725"/>
    </row>
    <row r="730" spans="1:5" ht="33" customHeight="1" x14ac:dyDescent="0.2">
      <c r="A730" s="725" t="s">
        <v>1051</v>
      </c>
      <c r="B730" s="725"/>
      <c r="C730" s="725"/>
      <c r="D730" s="725"/>
      <c r="E730" s="725"/>
    </row>
    <row r="731" spans="1:5" ht="32.25" customHeight="1" x14ac:dyDescent="0.2">
      <c r="A731" s="725" t="s">
        <v>1052</v>
      </c>
      <c r="B731" s="725"/>
      <c r="C731" s="725"/>
      <c r="D731" s="725"/>
      <c r="E731" s="725"/>
    </row>
    <row r="732" spans="1:5" ht="53.25" customHeight="1" x14ac:dyDescent="0.2">
      <c r="A732" s="826" t="s">
        <v>1053</v>
      </c>
      <c r="B732" s="826"/>
      <c r="C732" s="826"/>
      <c r="D732" s="826"/>
      <c r="E732" s="826"/>
    </row>
    <row r="734" spans="1:5" x14ac:dyDescent="0.2">
      <c r="A734" t="s">
        <v>1054</v>
      </c>
    </row>
    <row r="736" spans="1:5" ht="43.5" customHeight="1" x14ac:dyDescent="0.2">
      <c r="A736" s="725" t="s">
        <v>1055</v>
      </c>
      <c r="B736" s="725"/>
      <c r="C736" s="725"/>
      <c r="D736" s="725"/>
      <c r="E736" s="725"/>
    </row>
    <row r="737" spans="1:5" x14ac:dyDescent="0.2">
      <c r="A737" t="s">
        <v>1056</v>
      </c>
    </row>
    <row r="738" spans="1:5" ht="33" customHeight="1" x14ac:dyDescent="0.2">
      <c r="A738" s="725" t="s">
        <v>1057</v>
      </c>
      <c r="B738" s="725"/>
      <c r="C738" s="725"/>
      <c r="D738" s="725"/>
      <c r="E738" s="725"/>
    </row>
    <row r="739" spans="1:5" ht="33.75" customHeight="1" x14ac:dyDescent="0.2">
      <c r="A739" s="725" t="s">
        <v>1058</v>
      </c>
      <c r="B739" s="725"/>
      <c r="C739" s="725"/>
      <c r="D739" s="725"/>
      <c r="E739" s="725"/>
    </row>
    <row r="740" spans="1:5" ht="32.25" customHeight="1" x14ac:dyDescent="0.2">
      <c r="A740" s="725" t="s">
        <v>1059</v>
      </c>
      <c r="B740" s="725"/>
      <c r="C740" s="725"/>
      <c r="D740" s="725"/>
      <c r="E740" s="725"/>
    </row>
    <row r="741" spans="1:5" ht="30" customHeight="1" x14ac:dyDescent="0.2">
      <c r="A741" s="725" t="s">
        <v>1060</v>
      </c>
      <c r="B741" s="725"/>
      <c r="C741" s="725"/>
      <c r="D741" s="725"/>
      <c r="E741" s="725"/>
    </row>
    <row r="742" spans="1:5" x14ac:dyDescent="0.2">
      <c r="A742" t="s">
        <v>1061</v>
      </c>
    </row>
    <row r="743" spans="1:5" x14ac:dyDescent="0.2">
      <c r="A743" t="s">
        <v>1101</v>
      </c>
    </row>
    <row r="745" spans="1:5" x14ac:dyDescent="0.2">
      <c r="A745" t="s">
        <v>1062</v>
      </c>
    </row>
    <row r="747" spans="1:5" ht="29.25" customHeight="1" x14ac:dyDescent="0.2">
      <c r="A747" s="725" t="s">
        <v>1063</v>
      </c>
      <c r="B747" s="725"/>
      <c r="C747" s="725"/>
      <c r="D747" s="725"/>
      <c r="E747" s="725"/>
    </row>
    <row r="748" spans="1:5" ht="38.25" customHeight="1" x14ac:dyDescent="0.2">
      <c r="A748" s="725" t="s">
        <v>1064</v>
      </c>
      <c r="B748" s="725"/>
      <c r="C748" s="725"/>
      <c r="D748" s="725"/>
      <c r="E748" s="725"/>
    </row>
    <row r="749" spans="1:5" ht="45.75" customHeight="1" x14ac:dyDescent="0.2">
      <c r="A749" s="725" t="s">
        <v>1102</v>
      </c>
      <c r="B749" s="725"/>
      <c r="C749" s="725"/>
      <c r="D749" s="725"/>
      <c r="E749" s="725"/>
    </row>
    <row r="750" spans="1:5" x14ac:dyDescent="0.2">
      <c r="A750" t="s">
        <v>1103</v>
      </c>
    </row>
    <row r="751" spans="1:5" ht="30.75" customHeight="1" x14ac:dyDescent="0.2">
      <c r="A751" s="725" t="s">
        <v>1104</v>
      </c>
      <c r="B751" s="725"/>
      <c r="C751" s="725"/>
      <c r="D751" s="725"/>
      <c r="E751" s="725"/>
    </row>
    <row r="752" spans="1:5" ht="30" customHeight="1" x14ac:dyDescent="0.2">
      <c r="A752" s="725" t="s">
        <v>1065</v>
      </c>
      <c r="B752" s="725"/>
      <c r="C752" s="725"/>
      <c r="D752" s="725"/>
      <c r="E752" s="725"/>
    </row>
    <row r="754" spans="1:5" x14ac:dyDescent="0.2">
      <c r="A754" t="s">
        <v>1066</v>
      </c>
    </row>
    <row r="756" spans="1:5" ht="45.75" customHeight="1" x14ac:dyDescent="0.2">
      <c r="A756" s="725" t="s">
        <v>1067</v>
      </c>
      <c r="B756" s="725"/>
      <c r="C756" s="725"/>
      <c r="D756" s="725"/>
      <c r="E756" s="725"/>
    </row>
    <row r="757" spans="1:5" ht="33.75" customHeight="1" x14ac:dyDescent="0.2">
      <c r="A757" s="725" t="s">
        <v>1068</v>
      </c>
      <c r="B757" s="725"/>
      <c r="C757" s="725"/>
      <c r="D757" s="725"/>
      <c r="E757" s="725"/>
    </row>
    <row r="758" spans="1:5" ht="29.25" customHeight="1" x14ac:dyDescent="0.2">
      <c r="A758" s="725" t="s">
        <v>1069</v>
      </c>
      <c r="B758" s="725"/>
      <c r="C758" s="725"/>
      <c r="D758" s="725"/>
      <c r="E758" s="725"/>
    </row>
    <row r="759" spans="1:5" ht="55.5" customHeight="1" x14ac:dyDescent="0.2">
      <c r="A759" s="725" t="s">
        <v>1070</v>
      </c>
      <c r="B759" s="725"/>
      <c r="C759" s="725"/>
      <c r="D759" s="725"/>
      <c r="E759" s="725"/>
    </row>
    <row r="761" spans="1:5" x14ac:dyDescent="0.2">
      <c r="A761" t="s">
        <v>1071</v>
      </c>
    </row>
    <row r="763" spans="1:5" ht="34.5" customHeight="1" x14ac:dyDescent="0.2">
      <c r="A763" s="725" t="s">
        <v>1072</v>
      </c>
      <c r="B763" s="725"/>
      <c r="C763" s="725"/>
      <c r="D763" s="725"/>
      <c r="E763" s="725"/>
    </row>
    <row r="764" spans="1:5" ht="38.25" customHeight="1" x14ac:dyDescent="0.2">
      <c r="A764" s="725" t="s">
        <v>1073</v>
      </c>
      <c r="B764" s="725"/>
      <c r="C764" s="725"/>
      <c r="D764" s="725"/>
      <c r="E764" s="725"/>
    </row>
    <row r="766" spans="1:5" x14ac:dyDescent="0.2">
      <c r="A766" t="s">
        <v>1074</v>
      </c>
    </row>
    <row r="768" spans="1:5" ht="32.25" customHeight="1" x14ac:dyDescent="0.2">
      <c r="A768" s="725" t="s">
        <v>1075</v>
      </c>
      <c r="B768" s="725"/>
      <c r="C768" s="725"/>
      <c r="D768" s="725"/>
      <c r="E768" s="725"/>
    </row>
    <row r="769" spans="1:5" ht="39.75" customHeight="1" x14ac:dyDescent="0.2">
      <c r="A769" s="725" t="s">
        <v>1105</v>
      </c>
      <c r="B769" s="725"/>
      <c r="C769" s="725"/>
      <c r="D769" s="725"/>
      <c r="E769" s="725"/>
    </row>
    <row r="770" spans="1:5" ht="45" customHeight="1" x14ac:dyDescent="0.2">
      <c r="A770" s="725" t="s">
        <v>1076</v>
      </c>
      <c r="B770" s="725"/>
      <c r="C770" s="725"/>
      <c r="D770" s="725"/>
      <c r="E770" s="725"/>
    </row>
    <row r="771" spans="1:5" ht="54" customHeight="1" x14ac:dyDescent="0.2">
      <c r="A771" s="725" t="s">
        <v>1077</v>
      </c>
      <c r="B771" s="725"/>
      <c r="C771" s="725"/>
      <c r="D771" s="725"/>
      <c r="E771" s="725"/>
    </row>
    <row r="772" spans="1:5" ht="31.5" customHeight="1" x14ac:dyDescent="0.2">
      <c r="A772" s="725" t="s">
        <v>1106</v>
      </c>
      <c r="B772" s="725"/>
      <c r="C772" s="725"/>
      <c r="D772" s="725"/>
      <c r="E772" s="725"/>
    </row>
    <row r="773" spans="1:5" ht="44.25" customHeight="1" x14ac:dyDescent="0.2">
      <c r="A773" s="725" t="s">
        <v>1078</v>
      </c>
      <c r="B773" s="725"/>
      <c r="C773" s="725"/>
      <c r="D773" s="725"/>
      <c r="E773" s="725"/>
    </row>
    <row r="774" spans="1:5" ht="42.75" customHeight="1" x14ac:dyDescent="0.2">
      <c r="A774" s="725" t="s">
        <v>1079</v>
      </c>
      <c r="B774" s="725"/>
      <c r="C774" s="725"/>
      <c r="D774" s="725"/>
      <c r="E774" s="725"/>
    </row>
    <row r="775" spans="1:5" ht="33.75" customHeight="1" x14ac:dyDescent="0.2">
      <c r="A775" s="725" t="s">
        <v>1080</v>
      </c>
      <c r="B775" s="725"/>
      <c r="C775" s="725"/>
      <c r="D775" s="725"/>
      <c r="E775" s="725"/>
    </row>
    <row r="777" spans="1:5" x14ac:dyDescent="0.2">
      <c r="A777" t="s">
        <v>1081</v>
      </c>
    </row>
    <row r="779" spans="1:5" x14ac:dyDescent="0.2">
      <c r="A779" t="s">
        <v>1082</v>
      </c>
      <c r="D779" t="s">
        <v>1084</v>
      </c>
    </row>
    <row r="780" spans="1:5" x14ac:dyDescent="0.2">
      <c r="A780" t="s">
        <v>1107</v>
      </c>
      <c r="D780" t="s">
        <v>1107</v>
      </c>
    </row>
    <row r="781" spans="1:5" x14ac:dyDescent="0.2">
      <c r="A781" t="s">
        <v>1108</v>
      </c>
      <c r="D781" t="s">
        <v>1108</v>
      </c>
    </row>
    <row r="782" spans="1:5" x14ac:dyDescent="0.2">
      <c r="A782" t="s">
        <v>1083</v>
      </c>
      <c r="D782" t="s">
        <v>1083</v>
      </c>
    </row>
  </sheetData>
  <mergeCells count="157">
    <mergeCell ref="A774:E774"/>
    <mergeCell ref="A775:E775"/>
    <mergeCell ref="A769:E769"/>
    <mergeCell ref="A770:E770"/>
    <mergeCell ref="A771:E771"/>
    <mergeCell ref="A772:E772"/>
    <mergeCell ref="A773:E773"/>
    <mergeCell ref="A758:E758"/>
    <mergeCell ref="A759:E759"/>
    <mergeCell ref="A763:E763"/>
    <mergeCell ref="A764:E764"/>
    <mergeCell ref="A768:E768"/>
    <mergeCell ref="A749:E749"/>
    <mergeCell ref="A751:E751"/>
    <mergeCell ref="A752:E752"/>
    <mergeCell ref="A756:E756"/>
    <mergeCell ref="A757:E757"/>
    <mergeCell ref="A739:E739"/>
    <mergeCell ref="A740:E740"/>
    <mergeCell ref="A741:E741"/>
    <mergeCell ref="A747:E747"/>
    <mergeCell ref="A748:E748"/>
    <mergeCell ref="A730:E730"/>
    <mergeCell ref="A731:E731"/>
    <mergeCell ref="A732:E732"/>
    <mergeCell ref="A736:E736"/>
    <mergeCell ref="A738:E738"/>
    <mergeCell ref="A724:E724"/>
    <mergeCell ref="A725:E725"/>
    <mergeCell ref="A726:E726"/>
    <mergeCell ref="A727:E727"/>
    <mergeCell ref="A729:E729"/>
    <mergeCell ref="A719:E719"/>
    <mergeCell ref="A720:E720"/>
    <mergeCell ref="A721:E721"/>
    <mergeCell ref="A722:E722"/>
    <mergeCell ref="A723:E723"/>
    <mergeCell ref="A714:E714"/>
    <mergeCell ref="A715:E715"/>
    <mergeCell ref="A716:E716"/>
    <mergeCell ref="A717:E717"/>
    <mergeCell ref="A718:E718"/>
    <mergeCell ref="A708:E708"/>
    <mergeCell ref="A709:E709"/>
    <mergeCell ref="A711:E711"/>
    <mergeCell ref="A712:E712"/>
    <mergeCell ref="A713:E713"/>
    <mergeCell ref="A702:E702"/>
    <mergeCell ref="A703:E703"/>
    <mergeCell ref="A704:E704"/>
    <mergeCell ref="A705:E705"/>
    <mergeCell ref="A707:E707"/>
    <mergeCell ref="A693:E693"/>
    <mergeCell ref="A694:E694"/>
    <mergeCell ref="A695:E695"/>
    <mergeCell ref="A696:E696"/>
    <mergeCell ref="A701:E701"/>
    <mergeCell ref="A328:D328"/>
    <mergeCell ref="A211:E211"/>
    <mergeCell ref="A212:E212"/>
    <mergeCell ref="A213:E213"/>
    <mergeCell ref="A215:E215"/>
    <mergeCell ref="A221:E221"/>
    <mergeCell ref="A216:E216"/>
    <mergeCell ref="A217:E217"/>
    <mergeCell ref="A218:E218"/>
    <mergeCell ref="A219:E219"/>
    <mergeCell ref="A220:E220"/>
    <mergeCell ref="A248:E248"/>
    <mergeCell ref="A233:E233"/>
    <mergeCell ref="A234:E234"/>
    <mergeCell ref="A235:E235"/>
    <mergeCell ref="A236:E236"/>
    <mergeCell ref="A237:E237"/>
    <mergeCell ref="A238:E238"/>
    <mergeCell ref="A239:E239"/>
    <mergeCell ref="A16:D16"/>
    <mergeCell ref="A120:E120"/>
    <mergeCell ref="A123:E123"/>
    <mergeCell ref="A126:E126"/>
    <mergeCell ref="A131:D131"/>
    <mergeCell ref="A210:E210"/>
    <mergeCell ref="A88:A89"/>
    <mergeCell ref="C88:C89"/>
    <mergeCell ref="D88:D89"/>
    <mergeCell ref="E88:E89"/>
    <mergeCell ref="A133:E133"/>
    <mergeCell ref="A240:E240"/>
    <mergeCell ref="A241:E241"/>
    <mergeCell ref="A243:E243"/>
    <mergeCell ref="A247:E247"/>
    <mergeCell ref="A315:E315"/>
    <mergeCell ref="A249:E249"/>
    <mergeCell ref="A250:E250"/>
    <mergeCell ref="A251:E251"/>
    <mergeCell ref="A252:E252"/>
    <mergeCell ref="A253:E253"/>
    <mergeCell ref="A254:E254"/>
    <mergeCell ref="A258:E258"/>
    <mergeCell ref="A262:E262"/>
    <mergeCell ref="A311:E311"/>
    <mergeCell ref="A312:E312"/>
    <mergeCell ref="A314:E314"/>
    <mergeCell ref="A495:E495"/>
    <mergeCell ref="A401:E401"/>
    <mergeCell ref="A402:E402"/>
    <mergeCell ref="A406:E406"/>
    <mergeCell ref="A407:E407"/>
    <mergeCell ref="A409:E409"/>
    <mergeCell ref="A488:E488"/>
    <mergeCell ref="A489:E489"/>
    <mergeCell ref="A490:E490"/>
    <mergeCell ref="A491:E491"/>
    <mergeCell ref="A492:E492"/>
    <mergeCell ref="A494:E494"/>
    <mergeCell ref="A536:E536"/>
    <mergeCell ref="A589:E589"/>
    <mergeCell ref="A591:E591"/>
    <mergeCell ref="A590:E590"/>
    <mergeCell ref="A592:E592"/>
    <mergeCell ref="A601:E601"/>
    <mergeCell ref="A518:E518"/>
    <mergeCell ref="A496:E496"/>
    <mergeCell ref="A497:E497"/>
    <mergeCell ref="A498:E498"/>
    <mergeCell ref="A499:E499"/>
    <mergeCell ref="A500:E500"/>
    <mergeCell ref="A501:E501"/>
    <mergeCell ref="A513:E513"/>
    <mergeCell ref="A514:E514"/>
    <mergeCell ref="A515:E515"/>
    <mergeCell ref="A516:E516"/>
    <mergeCell ref="A517:E517"/>
    <mergeCell ref="B1:E2"/>
    <mergeCell ref="A692:E692"/>
    <mergeCell ref="A680:E680"/>
    <mergeCell ref="A678:E678"/>
    <mergeCell ref="A679:E679"/>
    <mergeCell ref="A685:E685"/>
    <mergeCell ref="A604:E604"/>
    <mergeCell ref="A673:E673"/>
    <mergeCell ref="A674:E674"/>
    <mergeCell ref="A686:E686"/>
    <mergeCell ref="A690:E690"/>
    <mergeCell ref="A691:E691"/>
    <mergeCell ref="A602:E602"/>
    <mergeCell ref="A540:E540"/>
    <mergeCell ref="A519:E519"/>
    <mergeCell ref="A521:E521"/>
    <mergeCell ref="A525:E525"/>
    <mergeCell ref="A526:E526"/>
    <mergeCell ref="A527:E527"/>
    <mergeCell ref="A528:E528"/>
    <mergeCell ref="A529:E529"/>
    <mergeCell ref="A530:E530"/>
    <mergeCell ref="A531:E531"/>
    <mergeCell ref="A532:E532"/>
  </mergeCells>
  <hyperlinks>
    <hyperlink ref="C5" r:id="rId1" location="/document/187740/entry/4000" display="http://mobileonline.garant.ru/ - /document/187740/entry/4000"/>
    <hyperlink ref="A15" r:id="rId2" location="/document/187740/entry/414111" display="http://mobileonline.garant.ru/ - /document/187740/entry/414111"/>
    <hyperlink ref="A24" r:id="rId3" location="/document/187740/entry/414222" display="http://mobileonline.garant.ru/ - /document/187740/entry/414222"/>
    <hyperlink ref="A27" r:id="rId4" location="/document/187740/entry/414333" display="http://mobileonline.garant.ru/ - /document/187740/entry/414333"/>
    <hyperlink ref="A48" r:id="rId5" location="/document/187740/entry/414444" display="http://mobileonline.garant.ru/ - /document/187740/entry/414444"/>
    <hyperlink ref="A50" r:id="rId6" location="/document/187740/entry/414555" display="http://mobileonline.garant.ru/ - /document/187740/entry/414555"/>
    <hyperlink ref="A66" r:id="rId7" location="/document/187740/entry/414666" display="http://mobileonline.garant.ru/ - /document/187740/entry/414666"/>
    <hyperlink ref="A73" r:id="rId8" location="/document/187740/entry/414777" display="http://mobileonline.garant.ru/ - /document/187740/entry/414777"/>
    <hyperlink ref="A79" r:id="rId9" location="/document/187740/entry/414888" display="http://mobileonline.garant.ru/ - /document/187740/entry/414888"/>
    <hyperlink ref="A120" r:id="rId10" location="/document/187740/entry/4121" display="http://mobileonline.garant.ru/ - /document/187740/entry/4121"/>
    <hyperlink ref="A123" r:id="rId11" location="/document/187740/entry/414061" display="http://mobileonline.garant.ru/ - /document/187740/entry/414061"/>
    <hyperlink ref="A184" r:id="rId12" location="/document/187740/entry/43111" display="http://mobileonline.garant.ru/ - /document/187740/entry/43111"/>
    <hyperlink ref="A197" r:id="rId13" location="/document/187740/entry/43222" display="http://mobileonline.garant.ru/ - /document/187740/entry/43222"/>
    <hyperlink ref="A201" r:id="rId14" location="/document/187740/entry/43010" display="http://mobileonline.garant.ru/ - /document/187740/entry/43010"/>
    <hyperlink ref="A202" r:id="rId15" location="/document/187740/entry/43333" display="http://mobileonline.garant.ru/ - /document/187740/entry/43333"/>
    <hyperlink ref="A205" r:id="rId16" location="/document/187740/entry/43444" display="http://mobileonline.garant.ru/ - /document/187740/entry/43444"/>
    <hyperlink ref="A219" r:id="rId17" location="/document/187740/entry/43300" display="http://mobileonline.garant.ru/ - /document/187740/entry/43300"/>
    <hyperlink ref="A243" r:id="rId18" location="/document/187740/entry/43555" display="http://mobileonline.garant.ru/ - /document/187740/entry/43555"/>
    <hyperlink ref="A248" r:id="rId19" location="/document/10164072/entry/1029" display="http://mobileonline.garant.ru/ - /document/10164072/entry/1029"/>
    <hyperlink ref="A252" r:id="rId20" location="/document/187740/entry/4016210" display="http://mobileonline.garant.ru/ - /document/187740/entry/4016210"/>
    <hyperlink ref="A253" r:id="rId21" location="/document/10164072/entry/1025" display="http://mobileonline.garant.ru/ - /document/10164072/entry/1025"/>
    <hyperlink ref="C318" r:id="rId22" location="/document/187740/entry/43000" display="http://mobileonline.garant.ru/ - /document/187740/entry/43000"/>
    <hyperlink ref="C321" r:id="rId23" location="/document/71089490/entry/0" display="http://mobileonline.garant.ru/ - /document/71089490/entry/0"/>
    <hyperlink ref="A361" r:id="rId24" location="/document/187740/entry/43011" display="http://mobileonline.garant.ru/ - /document/187740/entry/43011"/>
    <hyperlink ref="A378" r:id="rId25" location="/document/187740/entry/4" display="http://mobileonline.garant.ru/ - /document/187740/entry/4"/>
    <hyperlink ref="A384" r:id="rId26" location="/document/187740/entry/43022" display="http://mobileonline.garant.ru/ - /document/187740/entry/43022"/>
    <hyperlink ref="A389" r:id="rId27" location="/document/187740/entry/43033" display="http://mobileonline.garant.ru/ - /document/187740/entry/43033"/>
    <hyperlink ref="A462" r:id="rId28" location="/document/187740/entry/44111" display="http://mobileonline.garant.ru/ - /document/187740/entry/44111"/>
    <hyperlink ref="A479" r:id="rId29" location="/document/187740/entry/44010" display="http://mobileonline.garant.ru/ - /document/187740/entry/44010"/>
    <hyperlink ref="A480" r:id="rId30" location="/document/187740/entry/44222" display="http://mobileonline.garant.ru/ - /document/187740/entry/44222"/>
    <hyperlink ref="A483" r:id="rId31" location="/document/187740/entry/44333" display="http://mobileonline.garant.ru/ - /document/187740/entry/44333"/>
    <hyperlink ref="A490" r:id="rId32" location="/document/12136495/entry/1001" display="http://mobileonline.garant.ru/ - /document/12136495/entry/1001"/>
    <hyperlink ref="A491" r:id="rId33" location="/document/187740/entry/44005" display="http://mobileonline.garant.ru/ - /document/187740/entry/44005"/>
    <hyperlink ref="A497" r:id="rId34" location="/document/12136495/entry/153310" display="http://mobileonline.garant.ru/ - /document/12136495/entry/153310"/>
    <hyperlink ref="A499" r:id="rId35" location="/document/187740/entry/44300" display="http://mobileonline.garant.ru/ - /document/187740/entry/44300"/>
    <hyperlink ref="A521" r:id="rId36" location="/document/187740/entry/44444" display="http://mobileonline.garant.ru/ - /document/187740/entry/44444"/>
    <hyperlink ref="A526" r:id="rId37" location="/document/10164072/entry/1029" display="http://mobileonline.garant.ru/ - /document/10164072/entry/1029"/>
    <hyperlink ref="A530" r:id="rId38" location="/document/187740/entry/44517" display="http://mobileonline.garant.ru/ - /document/187740/entry/44517"/>
    <hyperlink ref="A531" r:id="rId39" location="/document/10164072/entry/1025" display="http://mobileonline.garant.ru/ - /document/10164072/entry/1025"/>
    <hyperlink ref="C595" r:id="rId40" location="/document/187740/entry/44000" display="http://mobileonline.garant.ru/ - /document/187740/entry/44000"/>
    <hyperlink ref="C597" r:id="rId41" location="/document/71089490/entry/0" display="http://mobileonline.garant.ru/ - /document/71089490/entry/0"/>
    <hyperlink ref="A636" r:id="rId42" location="/document/187740/entry/44011" display="http://mobileonline.garant.ru/ - /document/187740/entry/44011"/>
    <hyperlink ref="A651" r:id="rId43" location="/document/187740/entry/4025" display="http://mobileonline.garant.ru/ - /document/187740/entry/4025"/>
    <hyperlink ref="A656" r:id="rId44" location="/document/187740/entry/44022" display="http://mobileonline.garant.ru/ - /document/187740/entry/44022"/>
    <hyperlink ref="A661" r:id="rId45" location="/document/187740/entry/44033" display="http://mobileonline.garant.ru/ - /document/187740/entry/44033"/>
  </hyperlinks>
  <pageMargins left="0.7" right="0.7" top="0.75" bottom="0.75" header="0.3" footer="0.3"/>
  <pageSetup paperSize="9" orientation="portrait" r:id="rId4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1"/>
  <sheetViews>
    <sheetView view="pageBreakPreview" zoomScaleNormal="100" zoomScaleSheetLayoutView="100" workbookViewId="0">
      <selection sqref="A1:L2"/>
    </sheetView>
  </sheetViews>
  <sheetFormatPr defaultColWidth="8.85546875" defaultRowHeight="18.75" x14ac:dyDescent="0.3"/>
  <cols>
    <col min="1" max="1" width="7.85546875" style="126" customWidth="1"/>
    <col min="2" max="6" width="8.85546875" style="126"/>
    <col min="7" max="7" width="9.7109375" style="126" customWidth="1"/>
    <col min="8" max="10" width="8.85546875" style="126"/>
    <col min="11" max="11" width="8.7109375" style="126" customWidth="1"/>
    <col min="12" max="16384" width="8.85546875" style="126"/>
  </cols>
  <sheetData>
    <row r="1" spans="1:14" ht="18" customHeight="1" x14ac:dyDescent="0.3">
      <c r="A1" s="724" t="s">
        <v>971</v>
      </c>
      <c r="B1" s="725"/>
      <c r="C1" s="725"/>
      <c r="D1" s="725"/>
      <c r="E1" s="725"/>
      <c r="F1" s="725"/>
      <c r="G1" s="725"/>
      <c r="H1" s="725"/>
      <c r="I1" s="725"/>
      <c r="J1" s="725"/>
      <c r="K1" s="725"/>
      <c r="L1" s="725"/>
      <c r="M1" s="125"/>
      <c r="N1" s="125"/>
    </row>
    <row r="2" spans="1:14" ht="117.75" customHeight="1" x14ac:dyDescent="0.3">
      <c r="A2" s="725"/>
      <c r="B2" s="725"/>
      <c r="C2" s="725"/>
      <c r="D2" s="725"/>
      <c r="E2" s="725"/>
      <c r="F2" s="725"/>
      <c r="G2" s="725"/>
      <c r="H2" s="725"/>
      <c r="I2" s="725"/>
      <c r="J2" s="725"/>
      <c r="K2" s="725"/>
      <c r="L2" s="725"/>
      <c r="M2" s="125"/>
    </row>
    <row r="3" spans="1:14" x14ac:dyDescent="0.3">
      <c r="A3" s="124"/>
      <c r="B3" s="124"/>
      <c r="C3" s="124"/>
      <c r="D3" s="124"/>
      <c r="E3" s="124"/>
      <c r="F3" s="124"/>
      <c r="G3" s="124"/>
      <c r="H3" s="127"/>
    </row>
    <row r="4" spans="1:14" x14ac:dyDescent="0.3">
      <c r="C4" s="128" t="s">
        <v>1136</v>
      </c>
    </row>
    <row r="5" spans="1:14" ht="7.9" customHeight="1" x14ac:dyDescent="0.3">
      <c r="A5" s="546"/>
      <c r="B5" s="547"/>
      <c r="C5" s="547"/>
      <c r="D5" s="547"/>
      <c r="E5" s="547"/>
      <c r="F5" s="547"/>
      <c r="G5" s="547"/>
      <c r="H5" s="547"/>
      <c r="I5" s="547"/>
    </row>
    <row r="6" spans="1:14" ht="7.15" customHeight="1" x14ac:dyDescent="0.3">
      <c r="A6" s="131"/>
      <c r="B6" s="726" t="s">
        <v>1138</v>
      </c>
      <c r="C6" s="727"/>
      <c r="D6" s="727"/>
      <c r="E6" s="727"/>
      <c r="F6" s="727"/>
      <c r="G6" s="727"/>
      <c r="H6" s="727"/>
      <c r="I6" s="727"/>
      <c r="J6" s="727"/>
      <c r="K6" s="727"/>
    </row>
    <row r="7" spans="1:14" ht="35.450000000000003" customHeight="1" x14ac:dyDescent="0.3">
      <c r="A7" s="132"/>
      <c r="B7" s="727"/>
      <c r="C7" s="727"/>
      <c r="D7" s="727"/>
      <c r="E7" s="727"/>
      <c r="F7" s="727"/>
      <c r="G7" s="727"/>
      <c r="H7" s="727"/>
      <c r="I7" s="727"/>
      <c r="J7" s="727"/>
      <c r="K7" s="727"/>
    </row>
    <row r="8" spans="1:14" ht="15.75" customHeight="1" x14ac:dyDescent="0.3">
      <c r="A8" s="133"/>
      <c r="B8" s="547"/>
      <c r="C8" s="547"/>
      <c r="D8" s="547"/>
      <c r="E8" s="547"/>
      <c r="F8" s="547"/>
      <c r="G8" s="547"/>
      <c r="H8" s="547"/>
      <c r="I8" s="547"/>
    </row>
    <row r="9" spans="1:14" ht="16.5" customHeight="1" thickBot="1" x14ac:dyDescent="0.35">
      <c r="A9" s="134"/>
      <c r="B9" s="547"/>
      <c r="C9" s="547"/>
      <c r="D9" s="547"/>
      <c r="E9" s="547"/>
      <c r="F9" s="547"/>
      <c r="G9" s="547"/>
      <c r="H9" s="547"/>
      <c r="I9" s="547"/>
    </row>
    <row r="10" spans="1:14" ht="51" customHeight="1" thickBot="1" x14ac:dyDescent="0.35">
      <c r="A10" s="134"/>
      <c r="B10" s="728" t="s">
        <v>82</v>
      </c>
      <c r="C10" s="729"/>
      <c r="D10" s="729"/>
      <c r="E10" s="729"/>
      <c r="F10" s="730"/>
      <c r="G10" s="728" t="s">
        <v>1139</v>
      </c>
      <c r="H10" s="731"/>
      <c r="I10" s="731"/>
      <c r="J10" s="731"/>
      <c r="K10" s="732"/>
    </row>
    <row r="11" spans="1:14" ht="21" customHeight="1" thickBot="1" x14ac:dyDescent="0.35">
      <c r="A11" s="134"/>
      <c r="B11" s="733" t="s">
        <v>35</v>
      </c>
      <c r="C11" s="734"/>
      <c r="D11" s="734"/>
      <c r="E11" s="734"/>
      <c r="F11" s="735"/>
      <c r="G11" s="736">
        <v>6626002291</v>
      </c>
      <c r="H11" s="737"/>
      <c r="I11" s="737"/>
      <c r="J11" s="737"/>
      <c r="K11" s="738"/>
    </row>
    <row r="12" spans="1:14" ht="21" customHeight="1" thickBot="1" x14ac:dyDescent="0.35">
      <c r="A12" s="134"/>
      <c r="B12" s="733" t="s">
        <v>36</v>
      </c>
      <c r="C12" s="734"/>
      <c r="D12" s="734"/>
      <c r="E12" s="734"/>
      <c r="F12" s="735"/>
      <c r="G12" s="736">
        <v>997450001</v>
      </c>
      <c r="H12" s="737"/>
      <c r="I12" s="737"/>
      <c r="J12" s="737"/>
      <c r="K12" s="738"/>
    </row>
    <row r="13" spans="1:14" ht="23.45" customHeight="1" thickBot="1" x14ac:dyDescent="0.35">
      <c r="A13" s="133"/>
      <c r="B13" s="733" t="s">
        <v>83</v>
      </c>
      <c r="C13" s="734"/>
      <c r="D13" s="734"/>
      <c r="E13" s="734"/>
      <c r="F13" s="735"/>
      <c r="G13" s="728" t="s">
        <v>90</v>
      </c>
      <c r="H13" s="729"/>
      <c r="I13" s="729"/>
      <c r="J13" s="729"/>
      <c r="K13" s="730"/>
    </row>
    <row r="14" spans="1:14" ht="43.9" customHeight="1" thickBot="1" x14ac:dyDescent="0.35">
      <c r="A14" s="547"/>
      <c r="B14" s="728" t="s">
        <v>84</v>
      </c>
      <c r="C14" s="729"/>
      <c r="D14" s="729"/>
      <c r="E14" s="729"/>
      <c r="F14" s="730"/>
      <c r="G14" s="728" t="s">
        <v>1114</v>
      </c>
      <c r="H14" s="739"/>
      <c r="I14" s="739"/>
      <c r="J14" s="739"/>
      <c r="K14" s="740"/>
    </row>
    <row r="15" spans="1:14" ht="39" customHeight="1" thickBot="1" x14ac:dyDescent="0.35">
      <c r="A15" s="135"/>
      <c r="B15" s="728" t="s">
        <v>85</v>
      </c>
      <c r="C15" s="729"/>
      <c r="D15" s="729"/>
      <c r="E15" s="729"/>
      <c r="F15" s="730"/>
      <c r="G15" s="728" t="s">
        <v>91</v>
      </c>
      <c r="H15" s="737"/>
      <c r="I15" s="737"/>
      <c r="J15" s="737"/>
      <c r="K15" s="738"/>
    </row>
    <row r="16" spans="1:14" ht="34.15" customHeight="1" thickBot="1" x14ac:dyDescent="0.35">
      <c r="A16" s="547"/>
      <c r="B16" s="741" t="s">
        <v>86</v>
      </c>
      <c r="C16" s="742"/>
      <c r="D16" s="742"/>
      <c r="E16" s="742"/>
      <c r="F16" s="743"/>
      <c r="G16" s="750" t="s">
        <v>92</v>
      </c>
      <c r="H16" s="753" t="s">
        <v>93</v>
      </c>
      <c r="I16" s="754"/>
      <c r="J16" s="754"/>
      <c r="K16" s="755"/>
    </row>
    <row r="17" spans="1:11" ht="34.15" customHeight="1" thickBot="1" x14ac:dyDescent="0.35">
      <c r="A17" s="547"/>
      <c r="B17" s="744"/>
      <c r="C17" s="745"/>
      <c r="D17" s="745"/>
      <c r="E17" s="745"/>
      <c r="F17" s="746"/>
      <c r="G17" s="751"/>
      <c r="H17" s="756" t="s">
        <v>1115</v>
      </c>
      <c r="I17" s="740"/>
      <c r="J17" s="756" t="s">
        <v>1116</v>
      </c>
      <c r="K17" s="740"/>
    </row>
    <row r="18" spans="1:11" ht="18.600000000000001" customHeight="1" thickBot="1" x14ac:dyDescent="0.35">
      <c r="A18" s="547"/>
      <c r="B18" s="747"/>
      <c r="C18" s="748"/>
      <c r="D18" s="748"/>
      <c r="E18" s="748"/>
      <c r="F18" s="749"/>
      <c r="G18" s="752"/>
      <c r="H18" s="757" t="s">
        <v>94</v>
      </c>
      <c r="I18" s="738"/>
      <c r="J18" s="757" t="s">
        <v>94</v>
      </c>
      <c r="K18" s="738"/>
    </row>
    <row r="19" spans="1:11" ht="33.6" customHeight="1" thickBot="1" x14ac:dyDescent="0.35">
      <c r="A19" s="135"/>
      <c r="B19" s="728" t="s">
        <v>87</v>
      </c>
      <c r="C19" s="729"/>
      <c r="D19" s="729"/>
      <c r="E19" s="729"/>
      <c r="F19" s="730"/>
      <c r="G19" s="153" t="s">
        <v>95</v>
      </c>
      <c r="H19" s="728">
        <v>34223</v>
      </c>
      <c r="I19" s="740"/>
      <c r="J19" s="728">
        <v>34223</v>
      </c>
      <c r="K19" s="740"/>
    </row>
    <row r="20" spans="1:11" ht="34.5" customHeight="1" thickBot="1" x14ac:dyDescent="0.35">
      <c r="A20" s="135"/>
      <c r="B20" s="728" t="s">
        <v>88</v>
      </c>
      <c r="C20" s="729"/>
      <c r="D20" s="729"/>
      <c r="E20" s="729"/>
      <c r="F20" s="730"/>
      <c r="G20" s="154" t="s">
        <v>96</v>
      </c>
      <c r="H20" s="728">
        <v>1</v>
      </c>
      <c r="I20" s="740"/>
      <c r="J20" s="728">
        <v>1</v>
      </c>
      <c r="K20" s="740"/>
    </row>
    <row r="21" spans="1:11" ht="31.9" customHeight="1" thickBot="1" x14ac:dyDescent="0.35">
      <c r="A21" s="547"/>
      <c r="B21" s="728" t="s">
        <v>89</v>
      </c>
      <c r="C21" s="729"/>
      <c r="D21" s="729"/>
      <c r="E21" s="729"/>
      <c r="F21" s="730"/>
      <c r="G21" s="154" t="s">
        <v>97</v>
      </c>
      <c r="H21" s="728">
        <v>7.5999999999999998E-2</v>
      </c>
      <c r="I21" s="740"/>
      <c r="J21" s="728">
        <v>7.5999999999999998E-2</v>
      </c>
      <c r="K21" s="740"/>
    </row>
    <row r="22" spans="1:11" ht="7.5" customHeight="1" x14ac:dyDescent="0.3">
      <c r="A22" s="547"/>
      <c r="B22" s="547"/>
      <c r="C22" s="547"/>
      <c r="D22" s="547"/>
      <c r="E22" s="547"/>
      <c r="F22" s="547"/>
      <c r="G22" s="547"/>
      <c r="H22" s="547"/>
      <c r="I22" s="547"/>
    </row>
    <row r="23" spans="1:11" ht="52.5" customHeight="1" x14ac:dyDescent="0.3">
      <c r="A23" s="135"/>
      <c r="B23" s="726" t="s">
        <v>1228</v>
      </c>
      <c r="C23" s="759"/>
      <c r="D23" s="759"/>
      <c r="E23" s="759"/>
      <c r="F23" s="759"/>
      <c r="G23" s="759"/>
      <c r="H23" s="759"/>
      <c r="I23" s="759"/>
      <c r="J23" s="759"/>
    </row>
    <row r="24" spans="1:11" ht="28.5" customHeight="1" x14ac:dyDescent="0.3">
      <c r="A24" s="131"/>
      <c r="B24" s="547"/>
      <c r="C24" s="547"/>
      <c r="D24" s="547"/>
      <c r="E24" s="547"/>
      <c r="F24" s="547"/>
      <c r="G24" s="547"/>
      <c r="H24" s="547"/>
      <c r="I24" s="547"/>
    </row>
    <row r="25" spans="1:11" x14ac:dyDescent="0.3">
      <c r="A25" s="132"/>
      <c r="B25" s="547"/>
      <c r="C25" s="547"/>
      <c r="D25" s="547"/>
      <c r="E25" s="547"/>
      <c r="F25" s="547"/>
      <c r="G25" s="547"/>
      <c r="H25" s="547"/>
      <c r="I25" s="547"/>
    </row>
    <row r="26" spans="1:11" x14ac:dyDescent="0.3">
      <c r="A26" s="133"/>
      <c r="B26" s="547"/>
      <c r="C26" s="547"/>
      <c r="D26" s="547"/>
      <c r="E26" s="547"/>
      <c r="F26" s="547"/>
      <c r="G26" s="547"/>
      <c r="H26" s="547"/>
      <c r="I26" s="547"/>
    </row>
    <row r="27" spans="1:11" x14ac:dyDescent="0.3">
      <c r="A27" s="134"/>
      <c r="B27" s="547"/>
      <c r="C27" s="547"/>
      <c r="D27" s="547"/>
      <c r="E27" s="547"/>
      <c r="F27" s="547"/>
      <c r="G27" s="547"/>
      <c r="H27" s="547"/>
      <c r="I27" s="547"/>
    </row>
    <row r="28" spans="1:11" x14ac:dyDescent="0.3">
      <c r="A28" s="134"/>
      <c r="B28" s="547"/>
      <c r="C28" s="547"/>
      <c r="D28" s="547"/>
      <c r="E28" s="547"/>
      <c r="F28" s="547"/>
      <c r="G28" s="547"/>
      <c r="H28" s="547"/>
      <c r="I28" s="547"/>
    </row>
    <row r="29" spans="1:11" s="137" customFormat="1" x14ac:dyDescent="0.3">
      <c r="A29" s="134"/>
      <c r="B29" s="136"/>
      <c r="C29" s="136"/>
      <c r="D29" s="136"/>
      <c r="E29" s="136"/>
      <c r="F29" s="136"/>
      <c r="G29" s="136"/>
      <c r="H29" s="136"/>
      <c r="I29" s="136"/>
    </row>
    <row r="30" spans="1:11" s="137" customFormat="1" x14ac:dyDescent="0.3">
      <c r="A30" s="134"/>
      <c r="B30" s="136"/>
      <c r="C30" s="136"/>
      <c r="D30" s="136"/>
      <c r="E30" s="136"/>
      <c r="F30" s="136"/>
      <c r="G30" s="136"/>
      <c r="H30" s="136"/>
      <c r="I30" s="136"/>
    </row>
    <row r="31" spans="1:11" ht="13.5" customHeight="1" x14ac:dyDescent="0.3">
      <c r="A31" s="133"/>
      <c r="B31" s="547"/>
      <c r="C31" s="547"/>
      <c r="D31" s="547"/>
      <c r="E31" s="547"/>
      <c r="F31" s="547"/>
      <c r="G31" s="547"/>
      <c r="H31" s="547"/>
      <c r="I31" s="547"/>
    </row>
    <row r="32" spans="1:11" x14ac:dyDescent="0.3">
      <c r="A32" s="547"/>
      <c r="B32" s="547"/>
      <c r="C32" s="547"/>
      <c r="D32" s="547"/>
      <c r="E32" s="547"/>
      <c r="F32" s="547"/>
      <c r="G32" s="547"/>
      <c r="H32" s="547"/>
      <c r="I32" s="547"/>
    </row>
    <row r="33" spans="1:9" ht="24" customHeight="1" x14ac:dyDescent="0.3">
      <c r="A33" s="135"/>
      <c r="B33" s="547"/>
      <c r="C33" s="547"/>
      <c r="D33" s="547"/>
      <c r="E33" s="547"/>
      <c r="F33" s="547"/>
      <c r="G33" s="547"/>
      <c r="H33" s="547"/>
      <c r="I33" s="547"/>
    </row>
    <row r="34" spans="1:9" x14ac:dyDescent="0.3">
      <c r="A34" s="547"/>
      <c r="B34" s="547"/>
      <c r="C34" s="547"/>
      <c r="D34" s="547"/>
      <c r="E34" s="547"/>
      <c r="F34" s="547"/>
      <c r="G34" s="547"/>
      <c r="H34" s="547"/>
      <c r="I34" s="547"/>
    </row>
    <row r="35" spans="1:9" ht="28.9" customHeight="1" x14ac:dyDescent="0.3">
      <c r="A35" s="135"/>
      <c r="B35" s="547"/>
      <c r="C35" s="547"/>
      <c r="D35" s="547"/>
      <c r="E35" s="547"/>
      <c r="F35" s="547"/>
      <c r="G35" s="547"/>
      <c r="H35" s="547"/>
      <c r="I35" s="547"/>
    </row>
    <row r="36" spans="1:9" x14ac:dyDescent="0.3">
      <c r="A36" s="547"/>
      <c r="B36" s="547"/>
      <c r="C36" s="547"/>
      <c r="D36" s="547"/>
      <c r="E36" s="547"/>
      <c r="F36" s="547"/>
      <c r="G36" s="547"/>
      <c r="H36" s="547"/>
      <c r="I36" s="547"/>
    </row>
    <row r="37" spans="1:9" x14ac:dyDescent="0.3">
      <c r="A37" s="138"/>
      <c r="B37" s="547"/>
      <c r="C37" s="547"/>
      <c r="D37" s="547"/>
      <c r="E37" s="547"/>
      <c r="F37" s="547"/>
      <c r="G37" s="547"/>
      <c r="H37" s="547"/>
      <c r="I37" s="547"/>
    </row>
    <row r="38" spans="1:9" x14ac:dyDescent="0.3">
      <c r="A38" s="547"/>
      <c r="B38" s="547"/>
      <c r="C38" s="547"/>
      <c r="D38" s="547"/>
      <c r="E38" s="547"/>
      <c r="F38" s="547"/>
      <c r="G38" s="547"/>
      <c r="H38" s="547"/>
      <c r="I38" s="547"/>
    </row>
    <row r="39" spans="1:9" ht="51" customHeight="1" x14ac:dyDescent="0.3">
      <c r="A39" s="135"/>
      <c r="B39" s="547"/>
      <c r="C39" s="547"/>
      <c r="D39" s="547"/>
      <c r="E39" s="547"/>
      <c r="F39" s="547"/>
      <c r="G39" s="547"/>
      <c r="H39" s="547"/>
      <c r="I39" s="547"/>
    </row>
    <row r="40" spans="1:9" x14ac:dyDescent="0.3">
      <c r="A40" s="547"/>
      <c r="B40" s="547"/>
      <c r="C40" s="547"/>
      <c r="D40" s="547"/>
      <c r="E40" s="547"/>
      <c r="F40" s="547"/>
      <c r="G40" s="547"/>
      <c r="H40" s="547"/>
      <c r="I40" s="547"/>
    </row>
    <row r="41" spans="1:9" x14ac:dyDescent="0.3">
      <c r="A41" s="547"/>
      <c r="B41" s="547"/>
      <c r="C41" s="547"/>
      <c r="D41" s="547"/>
      <c r="E41" s="547"/>
      <c r="F41" s="547"/>
      <c r="G41" s="547"/>
      <c r="H41" s="547"/>
      <c r="I41" s="547"/>
    </row>
    <row r="42" spans="1:9" x14ac:dyDescent="0.3">
      <c r="A42" s="547"/>
      <c r="B42" s="547"/>
      <c r="C42" s="547"/>
      <c r="D42" s="547"/>
      <c r="E42" s="547"/>
      <c r="F42" s="547"/>
      <c r="G42" s="547"/>
      <c r="H42" s="547"/>
      <c r="I42" s="547"/>
    </row>
    <row r="43" spans="1:9" ht="29.25" customHeight="1" x14ac:dyDescent="0.3">
      <c r="A43" s="131"/>
      <c r="B43" s="547"/>
      <c r="C43" s="547"/>
      <c r="D43" s="547"/>
      <c r="E43" s="547"/>
      <c r="F43" s="547"/>
      <c r="G43" s="547"/>
      <c r="H43" s="547"/>
      <c r="I43" s="547"/>
    </row>
    <row r="44" spans="1:9" x14ac:dyDescent="0.3">
      <c r="A44" s="134"/>
      <c r="B44" s="547"/>
      <c r="C44" s="547"/>
      <c r="D44" s="547"/>
      <c r="E44" s="547"/>
      <c r="F44" s="547"/>
      <c r="G44" s="547"/>
      <c r="H44" s="547"/>
      <c r="I44" s="547"/>
    </row>
    <row r="45" spans="1:9" x14ac:dyDescent="0.3">
      <c r="A45" s="547"/>
      <c r="B45" s="547"/>
      <c r="C45" s="547"/>
      <c r="D45" s="135"/>
      <c r="E45" s="547"/>
      <c r="F45" s="547"/>
      <c r="G45" s="547"/>
      <c r="H45" s="547"/>
      <c r="I45" s="547"/>
    </row>
    <row r="46" spans="1:9" x14ac:dyDescent="0.3">
      <c r="A46" s="547"/>
      <c r="B46" s="547"/>
      <c r="C46" s="547"/>
      <c r="D46" s="547"/>
      <c r="E46" s="547"/>
      <c r="F46" s="547"/>
      <c r="G46" s="547"/>
      <c r="H46" s="547"/>
      <c r="I46" s="547"/>
    </row>
    <row r="47" spans="1:9" ht="27" customHeight="1" x14ac:dyDescent="0.3">
      <c r="A47" s="135"/>
      <c r="B47" s="547"/>
      <c r="C47" s="547"/>
      <c r="D47" s="547"/>
      <c r="E47" s="547"/>
      <c r="F47" s="547"/>
      <c r="G47" s="547"/>
      <c r="H47" s="547"/>
      <c r="I47" s="547"/>
    </row>
    <row r="48" spans="1:9" ht="27" customHeight="1" x14ac:dyDescent="0.3">
      <c r="A48" s="135"/>
      <c r="B48" s="547"/>
      <c r="C48" s="547"/>
      <c r="D48" s="547"/>
      <c r="E48" s="547"/>
      <c r="F48" s="547"/>
      <c r="G48" s="547"/>
      <c r="H48" s="547"/>
      <c r="I48" s="547"/>
    </row>
    <row r="49" spans="1:9" x14ac:dyDescent="0.3">
      <c r="A49" s="547"/>
      <c r="B49" s="547"/>
      <c r="C49" s="547"/>
      <c r="D49" s="547"/>
      <c r="E49" s="547"/>
      <c r="F49" s="547"/>
      <c r="G49" s="547"/>
      <c r="H49" s="547"/>
      <c r="I49" s="547"/>
    </row>
    <row r="50" spans="1:9" x14ac:dyDescent="0.3">
      <c r="A50" s="547"/>
      <c r="B50" s="547"/>
      <c r="C50" s="547"/>
      <c r="D50" s="547"/>
      <c r="E50" s="547"/>
      <c r="F50" s="547"/>
      <c r="G50" s="547"/>
      <c r="H50" s="547"/>
      <c r="I50" s="547"/>
    </row>
    <row r="51" spans="1:9" x14ac:dyDescent="0.3">
      <c r="A51" s="547"/>
      <c r="B51" s="547"/>
      <c r="C51" s="547"/>
      <c r="D51" s="547"/>
      <c r="E51" s="547"/>
      <c r="F51" s="547"/>
      <c r="G51" s="547"/>
      <c r="H51" s="547"/>
      <c r="I51" s="547"/>
    </row>
    <row r="52" spans="1:9" ht="78" customHeight="1" x14ac:dyDescent="0.3">
      <c r="A52" s="131"/>
      <c r="C52" s="547"/>
      <c r="D52" s="547"/>
      <c r="E52" s="547"/>
      <c r="F52" s="547"/>
      <c r="G52" s="547"/>
      <c r="H52" s="547"/>
      <c r="I52" s="547"/>
    </row>
    <row r="53" spans="1:9" ht="55.5" customHeight="1" x14ac:dyDescent="0.3">
      <c r="A53" s="139"/>
      <c r="C53" s="547"/>
      <c r="D53" s="547"/>
      <c r="E53" s="547"/>
      <c r="F53" s="547"/>
      <c r="G53" s="547"/>
      <c r="H53" s="547"/>
      <c r="I53" s="547"/>
    </row>
    <row r="54" spans="1:9" x14ac:dyDescent="0.3">
      <c r="C54" s="547"/>
      <c r="D54" s="547"/>
      <c r="E54" s="547"/>
      <c r="F54" s="547"/>
      <c r="G54" s="547"/>
      <c r="H54" s="547"/>
      <c r="I54" s="547"/>
    </row>
    <row r="55" spans="1:9" x14ac:dyDescent="0.3">
      <c r="A55" s="140"/>
      <c r="C55" s="547"/>
      <c r="D55" s="547"/>
      <c r="E55" s="547"/>
      <c r="F55" s="547"/>
      <c r="G55" s="547"/>
      <c r="H55" s="547"/>
      <c r="I55" s="547"/>
    </row>
    <row r="57" spans="1:9" ht="78" customHeight="1" x14ac:dyDescent="0.3">
      <c r="A57" s="546"/>
    </row>
    <row r="58" spans="1:9" ht="21" customHeight="1" x14ac:dyDescent="0.3">
      <c r="A58" s="141"/>
    </row>
    <row r="59" spans="1:9" x14ac:dyDescent="0.3">
      <c r="A59" s="142"/>
    </row>
    <row r="60" spans="1:9" ht="60.75" customHeight="1" x14ac:dyDescent="0.3">
      <c r="A60" s="135"/>
    </row>
    <row r="61" spans="1:9" x14ac:dyDescent="0.3">
      <c r="A61" s="546"/>
    </row>
    <row r="62" spans="1:9" ht="11.25" customHeight="1" x14ac:dyDescent="0.3">
      <c r="A62" s="546"/>
    </row>
    <row r="63" spans="1:9" x14ac:dyDescent="0.3">
      <c r="A63" s="546"/>
    </row>
    <row r="64" spans="1:9" ht="10.5" customHeight="1" x14ac:dyDescent="0.3">
      <c r="A64" s="546"/>
    </row>
    <row r="65" spans="1:1" ht="18" customHeight="1" x14ac:dyDescent="0.3">
      <c r="A65" s="546"/>
    </row>
    <row r="66" spans="1:1" ht="13.5" customHeight="1" x14ac:dyDescent="0.3">
      <c r="A66" s="546"/>
    </row>
    <row r="67" spans="1:1" ht="48.75" customHeight="1" x14ac:dyDescent="0.3">
      <c r="A67" s="135"/>
    </row>
    <row r="68" spans="1:1" ht="31.5" customHeight="1" x14ac:dyDescent="0.3">
      <c r="A68" s="135"/>
    </row>
    <row r="69" spans="1:1" ht="30" customHeight="1" x14ac:dyDescent="0.3">
      <c r="A69" s="135"/>
    </row>
    <row r="70" spans="1:1" ht="45.75" customHeight="1" x14ac:dyDescent="0.3">
      <c r="A70" s="135"/>
    </row>
    <row r="71" spans="1:1" ht="43.5" customHeight="1" x14ac:dyDescent="0.3">
      <c r="A71" s="135"/>
    </row>
    <row r="72" spans="1:1" ht="32.25" customHeight="1" x14ac:dyDescent="0.3">
      <c r="A72" s="135"/>
    </row>
    <row r="73" spans="1:1" ht="30" customHeight="1" x14ac:dyDescent="0.3">
      <c r="A73" s="135"/>
    </row>
    <row r="74" spans="1:1" ht="28.5" customHeight="1" x14ac:dyDescent="0.3">
      <c r="A74" s="135"/>
    </row>
    <row r="75" spans="1:1" ht="43.5" customHeight="1" x14ac:dyDescent="0.3">
      <c r="A75" s="135"/>
    </row>
    <row r="76" spans="1:1" ht="24" customHeight="1" x14ac:dyDescent="0.3">
      <c r="A76" s="143"/>
    </row>
    <row r="77" spans="1:1" ht="29.25" customHeight="1" x14ac:dyDescent="0.3">
      <c r="A77" s="135"/>
    </row>
    <row r="78" spans="1:1" ht="30" customHeight="1" x14ac:dyDescent="0.3">
      <c r="A78" s="135"/>
    </row>
    <row r="79" spans="1:1" ht="28.5" customHeight="1" x14ac:dyDescent="0.3">
      <c r="A79" s="135"/>
    </row>
    <row r="80" spans="1:1" ht="6.75" customHeight="1" x14ac:dyDescent="0.3"/>
    <row r="81" spans="1:1" x14ac:dyDescent="0.3">
      <c r="A81" s="144"/>
    </row>
    <row r="82" spans="1:1" ht="7.5" customHeight="1" x14ac:dyDescent="0.3"/>
    <row r="83" spans="1:1" x14ac:dyDescent="0.3">
      <c r="A83" s="142"/>
    </row>
    <row r="84" spans="1:1" ht="9" customHeight="1" x14ac:dyDescent="0.3"/>
    <row r="85" spans="1:1" ht="18" customHeight="1" x14ac:dyDescent="0.3">
      <c r="A85" s="128"/>
    </row>
    <row r="86" spans="1:1" ht="18" customHeight="1" x14ac:dyDescent="0.3">
      <c r="A86" s="128"/>
    </row>
    <row r="87" spans="1:1" x14ac:dyDescent="0.3">
      <c r="A87" s="145"/>
    </row>
    <row r="88" spans="1:1" x14ac:dyDescent="0.3">
      <c r="A88" s="144"/>
    </row>
    <row r="89" spans="1:1" ht="9.75" customHeight="1" x14ac:dyDescent="0.3"/>
    <row r="90" spans="1:1" x14ac:dyDescent="0.3">
      <c r="A90" s="142"/>
    </row>
    <row r="92" spans="1:1" ht="34.5" customHeight="1" x14ac:dyDescent="0.3">
      <c r="A92" s="135"/>
    </row>
    <row r="93" spans="1:1" ht="6.75" customHeight="1" x14ac:dyDescent="0.3"/>
    <row r="95" spans="1:1" x14ac:dyDescent="0.3">
      <c r="A95" s="146"/>
    </row>
    <row r="96" spans="1:1" x14ac:dyDescent="0.3">
      <c r="A96" s="146"/>
    </row>
    <row r="97" spans="1:1" x14ac:dyDescent="0.3">
      <c r="A97" s="146"/>
    </row>
    <row r="98" spans="1:1" x14ac:dyDescent="0.3">
      <c r="A98" s="146"/>
    </row>
    <row r="99" spans="1:1" x14ac:dyDescent="0.3">
      <c r="A99" s="146"/>
    </row>
    <row r="100" spans="1:1" x14ac:dyDescent="0.3">
      <c r="A100" s="146"/>
    </row>
    <row r="101" spans="1:1" x14ac:dyDescent="0.3">
      <c r="A101" s="146"/>
    </row>
    <row r="102" spans="1:1" x14ac:dyDescent="0.3">
      <c r="A102" s="146"/>
    </row>
    <row r="103" spans="1:1" ht="12.75" customHeight="1" x14ac:dyDescent="0.3">
      <c r="A103" s="758"/>
    </row>
    <row r="104" spans="1:1" ht="12.75" customHeight="1" x14ac:dyDescent="0.3">
      <c r="A104" s="758"/>
    </row>
    <row r="105" spans="1:1" ht="12.75" customHeight="1" x14ac:dyDescent="0.3">
      <c r="A105" s="758"/>
    </row>
    <row r="106" spans="1:1" ht="12.75" customHeight="1" x14ac:dyDescent="0.3">
      <c r="A106" s="758"/>
    </row>
    <row r="107" spans="1:1" x14ac:dyDescent="0.3">
      <c r="A107" s="758"/>
    </row>
    <row r="108" spans="1:1" ht="9" customHeight="1" x14ac:dyDescent="0.3">
      <c r="A108" s="758"/>
    </row>
    <row r="109" spans="1:1" ht="29.25" customHeight="1" x14ac:dyDescent="0.3">
      <c r="A109" s="545"/>
    </row>
    <row r="110" spans="1:1" ht="22.5" customHeight="1" x14ac:dyDescent="0.3">
      <c r="A110" s="146"/>
    </row>
    <row r="111" spans="1:1" ht="30.75" customHeight="1" x14ac:dyDescent="0.3">
      <c r="A111" s="545"/>
    </row>
    <row r="112" spans="1:1" ht="27" customHeight="1" x14ac:dyDescent="0.3">
      <c r="A112" s="545"/>
    </row>
    <row r="113" spans="1:1" ht="50.25" customHeight="1" x14ac:dyDescent="0.3">
      <c r="A113" s="545"/>
    </row>
    <row r="114" spans="1:1" ht="26.25" customHeight="1" x14ac:dyDescent="0.3">
      <c r="A114" s="545"/>
    </row>
    <row r="115" spans="1:1" ht="25.5" customHeight="1" x14ac:dyDescent="0.3">
      <c r="A115" s="545"/>
    </row>
    <row r="116" spans="1:1" ht="19.5" customHeight="1" x14ac:dyDescent="0.3">
      <c r="A116" s="758"/>
    </row>
    <row r="117" spans="1:1" ht="18.75" customHeight="1" x14ac:dyDescent="0.3">
      <c r="A117" s="758"/>
    </row>
    <row r="118" spans="1:1" hidden="1" x14ac:dyDescent="0.3">
      <c r="A118" s="758"/>
    </row>
    <row r="119" spans="1:1" ht="22.5" customHeight="1" x14ac:dyDescent="0.3">
      <c r="A119" s="545"/>
    </row>
    <row r="120" spans="1:1" ht="22.5" customHeight="1" x14ac:dyDescent="0.3">
      <c r="A120" s="545"/>
    </row>
    <row r="121" spans="1:1" ht="33.75" customHeight="1" x14ac:dyDescent="0.3">
      <c r="A121" s="758"/>
    </row>
    <row r="122" spans="1:1" ht="16.5" customHeight="1" x14ac:dyDescent="0.3">
      <c r="A122" s="758"/>
    </row>
    <row r="123" spans="1:1" ht="8.25" customHeight="1" x14ac:dyDescent="0.3">
      <c r="A123" s="545"/>
    </row>
    <row r="125" spans="1:1" x14ac:dyDescent="0.3">
      <c r="A125" s="148"/>
    </row>
    <row r="126" spans="1:1" x14ac:dyDescent="0.3">
      <c r="A126" s="148"/>
    </row>
    <row r="127" spans="1:1" ht="30" customHeight="1" x14ac:dyDescent="0.3">
      <c r="A127" s="149"/>
    </row>
    <row r="128" spans="1:1" x14ac:dyDescent="0.3">
      <c r="A128" s="148"/>
    </row>
    <row r="129" spans="1:1" x14ac:dyDescent="0.3">
      <c r="A129" s="148"/>
    </row>
    <row r="130" spans="1:1" x14ac:dyDescent="0.3">
      <c r="A130" s="148"/>
    </row>
    <row r="131" spans="1:1" ht="10.5" customHeight="1" x14ac:dyDescent="0.3">
      <c r="A131" s="148"/>
    </row>
    <row r="132" spans="1:1" x14ac:dyDescent="0.3">
      <c r="A132" s="148"/>
    </row>
    <row r="133" spans="1:1" ht="8.25" customHeight="1" x14ac:dyDescent="0.3">
      <c r="A133" s="148"/>
    </row>
    <row r="134" spans="1:1" x14ac:dyDescent="0.3">
      <c r="A134" s="150"/>
    </row>
    <row r="135" spans="1:1" ht="34.5" customHeight="1" x14ac:dyDescent="0.3">
      <c r="A135" s="149"/>
    </row>
    <row r="136" spans="1:1" ht="30" customHeight="1" x14ac:dyDescent="0.3">
      <c r="A136" s="149"/>
    </row>
    <row r="137" spans="1:1" ht="30.75" customHeight="1" x14ac:dyDescent="0.3">
      <c r="A137" s="149"/>
    </row>
    <row r="138" spans="1:1" ht="29.25" customHeight="1" x14ac:dyDescent="0.3">
      <c r="A138" s="149"/>
    </row>
    <row r="139" spans="1:1" ht="24.75" customHeight="1" x14ac:dyDescent="0.3">
      <c r="A139" s="149"/>
    </row>
    <row r="140" spans="1:1" ht="29.25" customHeight="1" x14ac:dyDescent="0.3">
      <c r="A140" s="149"/>
    </row>
    <row r="141" spans="1:1" ht="21.75" customHeight="1" x14ac:dyDescent="0.3">
      <c r="A141" s="149"/>
    </row>
    <row r="142" spans="1:1" ht="23.25" customHeight="1" x14ac:dyDescent="0.3">
      <c r="A142" s="149"/>
    </row>
    <row r="143" spans="1:1" ht="10.5" customHeight="1" x14ac:dyDescent="0.3">
      <c r="A143" s="148"/>
    </row>
    <row r="144" spans="1:1" x14ac:dyDescent="0.3">
      <c r="A144" s="151"/>
    </row>
    <row r="145" spans="1:1" x14ac:dyDescent="0.3">
      <c r="A145" s="152"/>
    </row>
    <row r="146" spans="1:1" ht="47.25" customHeight="1" x14ac:dyDescent="0.3">
      <c r="A146" s="131"/>
    </row>
    <row r="147" spans="1:1" x14ac:dyDescent="0.3">
      <c r="A147" s="131"/>
    </row>
    <row r="148" spans="1:1" ht="66" customHeight="1" x14ac:dyDescent="0.3">
      <c r="A148" s="131"/>
    </row>
    <row r="149" spans="1:1" ht="43.5" customHeight="1" x14ac:dyDescent="0.3">
      <c r="A149" s="131"/>
    </row>
    <row r="150" spans="1:1" x14ac:dyDescent="0.3">
      <c r="A150" s="131"/>
    </row>
    <row r="151" spans="1:1" ht="62.25" customHeight="1" x14ac:dyDescent="0.3">
      <c r="A151" s="131"/>
    </row>
    <row r="152" spans="1:1" x14ac:dyDescent="0.3">
      <c r="A152" s="131"/>
    </row>
    <row r="153" spans="1:1" ht="113.25" customHeight="1" x14ac:dyDescent="0.3">
      <c r="A153" s="131"/>
    </row>
    <row r="154" spans="1:1" ht="64.5" customHeight="1" x14ac:dyDescent="0.3">
      <c r="A154" s="131"/>
    </row>
    <row r="155" spans="1:1" x14ac:dyDescent="0.3">
      <c r="A155" s="131"/>
    </row>
    <row r="156" spans="1:1" ht="53.25" customHeight="1" x14ac:dyDescent="0.3">
      <c r="A156" s="131"/>
    </row>
    <row r="157" spans="1:1" x14ac:dyDescent="0.3">
      <c r="A157" s="131"/>
    </row>
    <row r="158" spans="1:1" ht="64.5" customHeight="1" x14ac:dyDescent="0.3">
      <c r="A158" s="131"/>
    </row>
    <row r="159" spans="1:1" x14ac:dyDescent="0.3">
      <c r="A159" s="131"/>
    </row>
    <row r="160" spans="1:1" ht="45.75" customHeight="1" x14ac:dyDescent="0.3">
      <c r="A160" s="131"/>
    </row>
    <row r="161" spans="1:1" x14ac:dyDescent="0.3">
      <c r="A161" s="131"/>
    </row>
    <row r="162" spans="1:1" ht="46.5" customHeight="1" x14ac:dyDescent="0.3">
      <c r="A162" s="131"/>
    </row>
    <row r="163" spans="1:1" x14ac:dyDescent="0.3">
      <c r="A163" s="131"/>
    </row>
    <row r="164" spans="1:1" x14ac:dyDescent="0.3">
      <c r="A164" s="131"/>
    </row>
    <row r="165" spans="1:1" x14ac:dyDescent="0.3">
      <c r="A165" s="131"/>
    </row>
    <row r="166" spans="1:1" x14ac:dyDescent="0.3">
      <c r="A166" s="131"/>
    </row>
    <row r="167" spans="1:1" x14ac:dyDescent="0.3">
      <c r="A167" s="131"/>
    </row>
    <row r="168" spans="1:1" ht="63" customHeight="1" x14ac:dyDescent="0.3">
      <c r="A168" s="131"/>
    </row>
    <row r="169" spans="1:1" x14ac:dyDescent="0.3">
      <c r="A169" s="131"/>
    </row>
    <row r="170" spans="1:1" ht="46.5" customHeight="1" x14ac:dyDescent="0.3">
      <c r="A170" s="131"/>
    </row>
    <row r="171" spans="1:1" x14ac:dyDescent="0.3">
      <c r="A171" s="131"/>
    </row>
    <row r="172" spans="1:1" x14ac:dyDescent="0.3">
      <c r="A172" s="131"/>
    </row>
    <row r="173" spans="1:1" x14ac:dyDescent="0.3">
      <c r="A173" s="131"/>
    </row>
    <row r="174" spans="1:1" x14ac:dyDescent="0.3">
      <c r="A174" s="131"/>
    </row>
    <row r="175" spans="1:1" x14ac:dyDescent="0.3">
      <c r="A175" s="131"/>
    </row>
    <row r="176" spans="1:1" ht="63.75" customHeight="1" x14ac:dyDescent="0.3">
      <c r="A176" s="131"/>
    </row>
    <row r="177" spans="1:1" x14ac:dyDescent="0.3">
      <c r="A177" s="131"/>
    </row>
    <row r="178" spans="1:1" ht="63" customHeight="1" x14ac:dyDescent="0.3">
      <c r="A178" s="131"/>
    </row>
    <row r="179" spans="1:1" ht="47.25" customHeight="1" x14ac:dyDescent="0.3">
      <c r="A179" s="131"/>
    </row>
    <row r="180" spans="1:1" ht="48" customHeight="1" x14ac:dyDescent="0.3">
      <c r="A180" s="131"/>
    </row>
    <row r="181" spans="1:1" x14ac:dyDescent="0.3">
      <c r="A181" s="131"/>
    </row>
    <row r="182" spans="1:1" x14ac:dyDescent="0.3">
      <c r="A182" s="131"/>
    </row>
    <row r="183" spans="1:1" x14ac:dyDescent="0.3">
      <c r="A183" s="131"/>
    </row>
    <row r="184" spans="1:1" ht="48.75" customHeight="1" x14ac:dyDescent="0.3">
      <c r="A184" s="131"/>
    </row>
    <row r="185" spans="1:1" ht="47.25" customHeight="1" x14ac:dyDescent="0.3">
      <c r="A185" s="131"/>
    </row>
    <row r="186" spans="1:1" ht="47.25" customHeight="1" x14ac:dyDescent="0.3">
      <c r="A186" s="131"/>
    </row>
    <row r="187" spans="1:1" ht="62.25" customHeight="1" x14ac:dyDescent="0.3">
      <c r="A187" s="131"/>
    </row>
    <row r="188" spans="1:1" ht="30.75" customHeight="1" x14ac:dyDescent="0.3">
      <c r="A188" s="131"/>
    </row>
    <row r="189" spans="1:1" ht="47.25" customHeight="1" x14ac:dyDescent="0.3">
      <c r="A189" s="131"/>
    </row>
    <row r="190" spans="1:1" ht="26.25" customHeight="1" x14ac:dyDescent="0.3">
      <c r="A190" s="131"/>
    </row>
    <row r="191" spans="1:1" x14ac:dyDescent="0.3">
      <c r="A191" s="152"/>
    </row>
  </sheetData>
  <mergeCells count="35">
    <mergeCell ref="A116:A118"/>
    <mergeCell ref="A121:A122"/>
    <mergeCell ref="B21:F21"/>
    <mergeCell ref="H21:I21"/>
    <mergeCell ref="J21:K21"/>
    <mergeCell ref="B23:J23"/>
    <mergeCell ref="A103:A106"/>
    <mergeCell ref="A107:A108"/>
    <mergeCell ref="B19:F19"/>
    <mergeCell ref="H19:I19"/>
    <mergeCell ref="J19:K19"/>
    <mergeCell ref="B20:F20"/>
    <mergeCell ref="H20:I20"/>
    <mergeCell ref="J20:K20"/>
    <mergeCell ref="B15:F15"/>
    <mergeCell ref="G15:K15"/>
    <mergeCell ref="B16:F18"/>
    <mergeCell ref="G16:G18"/>
    <mergeCell ref="H16:K16"/>
    <mergeCell ref="H17:I17"/>
    <mergeCell ref="J17:K17"/>
    <mergeCell ref="H18:I18"/>
    <mergeCell ref="J18:K18"/>
    <mergeCell ref="B12:F12"/>
    <mergeCell ref="G12:K12"/>
    <mergeCell ref="B13:F13"/>
    <mergeCell ref="G13:K13"/>
    <mergeCell ref="B14:F14"/>
    <mergeCell ref="G14:K14"/>
    <mergeCell ref="A1:L2"/>
    <mergeCell ref="B6:K7"/>
    <mergeCell ref="B10:F10"/>
    <mergeCell ref="G10:K10"/>
    <mergeCell ref="B11:F11"/>
    <mergeCell ref="G11:K11"/>
  </mergeCells>
  <pageMargins left="0.7" right="0.7" top="0.75" bottom="0.75" header="0.3" footer="0.3"/>
  <pageSetup paperSize="9" scale="7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workbookViewId="0"/>
  </sheetViews>
  <sheetFormatPr defaultRowHeight="12.75" x14ac:dyDescent="0.2"/>
  <cols>
    <col min="1" max="1" width="8.140625" customWidth="1"/>
    <col min="2" max="2" width="57.140625" customWidth="1"/>
    <col min="3" max="3" width="18.28515625" customWidth="1"/>
  </cols>
  <sheetData>
    <row r="1" spans="1:9" ht="99" customHeight="1" x14ac:dyDescent="0.2">
      <c r="A1" s="482" t="s">
        <v>1000</v>
      </c>
      <c r="B1" s="530" t="s">
        <v>963</v>
      </c>
      <c r="C1" s="501"/>
      <c r="D1" s="501"/>
      <c r="E1" s="501"/>
      <c r="F1" s="501"/>
      <c r="G1" s="501"/>
      <c r="H1" s="501"/>
      <c r="I1" s="501"/>
    </row>
    <row r="3" spans="1:9" ht="101.25" customHeight="1" x14ac:dyDescent="0.2">
      <c r="A3" s="846" t="s">
        <v>1159</v>
      </c>
      <c r="B3" s="846"/>
      <c r="C3" s="846"/>
    </row>
    <row r="4" spans="1:9" ht="57" customHeight="1" x14ac:dyDescent="0.2">
      <c r="A4" s="846" t="s">
        <v>1160</v>
      </c>
      <c r="B4" s="846"/>
      <c r="C4" s="846"/>
    </row>
  </sheetData>
  <mergeCells count="2">
    <mergeCell ref="A3:C3"/>
    <mergeCell ref="A4:C4"/>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A3" sqref="A3:C3"/>
    </sheetView>
  </sheetViews>
  <sheetFormatPr defaultRowHeight="12.75" x14ac:dyDescent="0.2"/>
  <cols>
    <col min="1" max="1" width="8.140625" customWidth="1"/>
    <col min="2" max="2" width="57.140625" customWidth="1"/>
    <col min="3" max="3" width="18.28515625" customWidth="1"/>
  </cols>
  <sheetData>
    <row r="1" spans="1:3" ht="79.5" customHeight="1" x14ac:dyDescent="0.2">
      <c r="A1" s="533" t="s">
        <v>1001</v>
      </c>
      <c r="B1" s="826" t="s">
        <v>1002</v>
      </c>
      <c r="C1" s="826"/>
    </row>
    <row r="2" spans="1:3" ht="18" customHeight="1" x14ac:dyDescent="0.2">
      <c r="A2" s="533"/>
      <c r="B2" s="531"/>
      <c r="C2" s="531"/>
    </row>
    <row r="3" spans="1:3" ht="33" customHeight="1" x14ac:dyDescent="0.2">
      <c r="A3" s="846" t="s">
        <v>970</v>
      </c>
      <c r="B3" s="914"/>
      <c r="C3" s="914"/>
    </row>
    <row r="4" spans="1:3" ht="33" customHeight="1" x14ac:dyDescent="0.2">
      <c r="A4" s="846" t="s">
        <v>1158</v>
      </c>
      <c r="B4" s="826"/>
      <c r="C4" s="826"/>
    </row>
  </sheetData>
  <mergeCells count="3">
    <mergeCell ref="B1:C1"/>
    <mergeCell ref="A3:C3"/>
    <mergeCell ref="A4:C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2.75" x14ac:dyDescent="0.2"/>
  <cols>
    <col min="1" max="1" width="8.140625" customWidth="1"/>
    <col min="2" max="2" width="57.140625" customWidth="1"/>
    <col min="3" max="3" width="18.28515625" customWidth="1"/>
  </cols>
  <sheetData>
    <row r="1" spans="1:3" ht="140.25" customHeight="1" x14ac:dyDescent="0.2">
      <c r="A1" s="533" t="s">
        <v>1003</v>
      </c>
      <c r="B1" s="725" t="s">
        <v>1004</v>
      </c>
      <c r="C1" s="725"/>
    </row>
    <row r="2" spans="1:3" ht="78.75" customHeight="1" x14ac:dyDescent="0.2">
      <c r="A2" s="533"/>
      <c r="B2" s="915" t="s">
        <v>1155</v>
      </c>
      <c r="C2" s="915"/>
    </row>
    <row r="3" spans="1:3" ht="23.25" customHeight="1" x14ac:dyDescent="0.2">
      <c r="A3" s="499" t="s">
        <v>1006</v>
      </c>
      <c r="B3" s="307" t="s">
        <v>1005</v>
      </c>
      <c r="C3" s="307"/>
    </row>
    <row r="4" spans="1:3" ht="36" customHeight="1" x14ac:dyDescent="0.2">
      <c r="A4" s="537"/>
      <c r="B4" s="538" t="s">
        <v>1157</v>
      </c>
      <c r="C4" s="307"/>
    </row>
    <row r="5" spans="1:3" x14ac:dyDescent="0.2">
      <c r="B5" s="525"/>
    </row>
    <row r="6" spans="1:3" ht="27.75" customHeight="1" x14ac:dyDescent="0.2">
      <c r="B6" s="663" t="s">
        <v>1135</v>
      </c>
    </row>
    <row r="7" spans="1:3" ht="38.25" customHeight="1" x14ac:dyDescent="0.2">
      <c r="B7" s="916" t="s">
        <v>1156</v>
      </c>
      <c r="C7" s="917"/>
    </row>
  </sheetData>
  <mergeCells count="3">
    <mergeCell ref="B2:C2"/>
    <mergeCell ref="B1:C1"/>
    <mergeCell ref="B7:C7"/>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workbookViewId="0"/>
  </sheetViews>
  <sheetFormatPr defaultRowHeight="12.75" x14ac:dyDescent="0.2"/>
  <cols>
    <col min="2" max="2" width="6.7109375" customWidth="1"/>
    <col min="4" max="4" width="5.42578125" customWidth="1"/>
    <col min="9" max="9" width="3.85546875" customWidth="1"/>
    <col min="12" max="12" width="1.42578125" customWidth="1"/>
  </cols>
  <sheetData>
    <row r="1" spans="1:12" ht="82.5" customHeight="1" x14ac:dyDescent="0.2">
      <c r="A1" s="482" t="s">
        <v>1007</v>
      </c>
      <c r="B1" s="725" t="s">
        <v>964</v>
      </c>
      <c r="C1" s="725"/>
      <c r="D1" s="725"/>
      <c r="E1" s="725"/>
      <c r="F1" s="725"/>
      <c r="G1" s="725"/>
      <c r="H1" s="725"/>
      <c r="I1" s="725"/>
    </row>
    <row r="2" spans="1:12" ht="62.25" customHeight="1" x14ac:dyDescent="0.2">
      <c r="B2" s="918" t="s">
        <v>1154</v>
      </c>
      <c r="C2" s="918"/>
      <c r="D2" s="918"/>
      <c r="E2" s="918"/>
      <c r="F2" s="918"/>
      <c r="G2" s="918"/>
      <c r="H2" s="918"/>
      <c r="I2" s="918"/>
      <c r="J2" s="918"/>
      <c r="K2" s="918"/>
      <c r="L2" s="918"/>
    </row>
    <row r="4" spans="1:12" x14ac:dyDescent="0.2">
      <c r="A4" s="902"/>
      <c r="B4" s="902"/>
      <c r="C4" s="902"/>
      <c r="D4" s="902"/>
      <c r="E4" s="902"/>
      <c r="F4" s="902"/>
      <c r="G4" s="902"/>
      <c r="H4" s="902"/>
      <c r="I4" s="902"/>
      <c r="J4" s="902"/>
      <c r="K4" s="902"/>
    </row>
    <row r="5" spans="1:12" ht="31.5" customHeight="1" x14ac:dyDescent="0.2">
      <c r="A5" s="533" t="s">
        <v>1008</v>
      </c>
      <c r="B5" s="725" t="s">
        <v>1009</v>
      </c>
      <c r="C5" s="725"/>
      <c r="D5" s="725"/>
      <c r="E5" s="725"/>
      <c r="F5" s="725"/>
      <c r="G5" s="725"/>
      <c r="H5" s="725"/>
      <c r="I5" s="725"/>
      <c r="J5" s="725"/>
    </row>
    <row r="6" spans="1:12" ht="41.25" customHeight="1" x14ac:dyDescent="0.2">
      <c r="B6" s="918" t="s">
        <v>1154</v>
      </c>
      <c r="C6" s="918"/>
      <c r="D6" s="918"/>
      <c r="E6" s="918"/>
      <c r="F6" s="918"/>
      <c r="G6" s="918"/>
      <c r="H6" s="918"/>
      <c r="I6" s="918"/>
      <c r="J6" s="918"/>
      <c r="K6" s="918"/>
      <c r="L6" s="918"/>
    </row>
  </sheetData>
  <mergeCells count="5">
    <mergeCell ref="B1:I1"/>
    <mergeCell ref="B2:L2"/>
    <mergeCell ref="A4:K4"/>
    <mergeCell ref="B5:J5"/>
    <mergeCell ref="B6:L6"/>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workbookViewId="0"/>
  </sheetViews>
  <sheetFormatPr defaultRowHeight="12.75" x14ac:dyDescent="0.2"/>
  <sheetData>
    <row r="1" spans="1:14" ht="20.25" x14ac:dyDescent="0.3">
      <c r="A1" s="548" t="s">
        <v>1109</v>
      </c>
      <c r="B1" s="548" t="s">
        <v>1110</v>
      </c>
      <c r="C1" s="548"/>
      <c r="D1" s="548"/>
      <c r="E1" s="548"/>
      <c r="F1" s="548"/>
      <c r="G1" s="548"/>
      <c r="H1" s="548"/>
      <c r="I1" s="548"/>
      <c r="J1" s="548"/>
      <c r="K1" s="548"/>
      <c r="L1" s="549"/>
      <c r="M1" s="549"/>
      <c r="N1" s="550"/>
    </row>
    <row r="2" spans="1:14" ht="20.25" x14ac:dyDescent="0.3">
      <c r="A2" s="548" t="s">
        <v>1111</v>
      </c>
      <c r="B2" s="548"/>
      <c r="C2" s="548"/>
      <c r="D2" s="548"/>
      <c r="E2" s="548"/>
      <c r="F2" s="548"/>
      <c r="G2" s="548"/>
      <c r="H2" s="548"/>
      <c r="I2" s="548"/>
      <c r="J2" s="548"/>
      <c r="K2" s="548"/>
      <c r="L2" s="549"/>
      <c r="M2" s="549"/>
      <c r="N2" s="550"/>
    </row>
    <row r="3" spans="1:14" ht="24.75" customHeight="1" x14ac:dyDescent="0.3">
      <c r="A3" s="371" t="s">
        <v>444</v>
      </c>
      <c r="B3" t="s">
        <v>966</v>
      </c>
      <c r="F3" s="549"/>
      <c r="G3" s="549"/>
      <c r="H3" s="549"/>
      <c r="I3" s="549"/>
      <c r="J3" s="549"/>
      <c r="K3" s="549"/>
      <c r="L3" s="549"/>
      <c r="M3" s="549"/>
      <c r="N3" s="550"/>
    </row>
    <row r="4" spans="1:14" ht="45.75" customHeight="1" x14ac:dyDescent="0.3">
      <c r="A4" s="549" t="s">
        <v>1112</v>
      </c>
      <c r="B4" s="549"/>
      <c r="C4" s="549"/>
      <c r="D4" s="549"/>
      <c r="E4" s="549"/>
      <c r="F4" s="549"/>
      <c r="G4" s="549"/>
      <c r="H4" s="549"/>
      <c r="I4" s="549"/>
      <c r="J4" s="549"/>
      <c r="K4" s="549"/>
      <c r="L4" s="549"/>
      <c r="M4" s="549"/>
      <c r="N4" s="550"/>
    </row>
    <row r="5" spans="1:14" ht="20.25" x14ac:dyDescent="0.3">
      <c r="A5" s="549" t="s">
        <v>1203</v>
      </c>
      <c r="B5" s="549"/>
      <c r="C5" s="549"/>
      <c r="D5" s="549"/>
      <c r="E5" s="549"/>
      <c r="F5" s="549"/>
      <c r="G5" s="549"/>
      <c r="H5" s="549"/>
      <c r="I5" s="549"/>
      <c r="J5" s="549"/>
      <c r="K5" s="549"/>
      <c r="L5" s="549"/>
      <c r="M5" s="549"/>
      <c r="N5" s="550"/>
    </row>
    <row r="6" spans="1:14" ht="20.25" x14ac:dyDescent="0.3">
      <c r="A6" s="549"/>
      <c r="B6" s="549"/>
      <c r="C6" s="549"/>
      <c r="D6" s="549"/>
      <c r="E6" s="549"/>
      <c r="F6" s="549"/>
      <c r="G6" s="549"/>
      <c r="H6" s="549"/>
      <c r="I6" s="549"/>
      <c r="J6" s="549"/>
      <c r="K6" s="549"/>
      <c r="L6" s="549"/>
      <c r="M6" s="549"/>
      <c r="N6" s="550"/>
    </row>
    <row r="7" spans="1:14" ht="20.25" x14ac:dyDescent="0.3">
      <c r="A7" s="549" t="s">
        <v>1202</v>
      </c>
      <c r="B7" s="549"/>
      <c r="C7" s="549"/>
      <c r="D7" s="549"/>
      <c r="E7" s="549"/>
      <c r="F7" s="549"/>
      <c r="G7" s="549"/>
      <c r="H7" s="549"/>
      <c r="I7" s="549"/>
      <c r="J7" s="549"/>
      <c r="K7" s="549"/>
      <c r="L7" s="549"/>
      <c r="M7" s="549"/>
      <c r="N7" s="550"/>
    </row>
    <row r="8" spans="1:14" ht="20.25" x14ac:dyDescent="0.3">
      <c r="A8" s="549" t="s">
        <v>1204</v>
      </c>
      <c r="B8" s="549"/>
      <c r="C8" s="549"/>
      <c r="D8" s="549"/>
      <c r="E8" s="549"/>
      <c r="F8" s="549"/>
      <c r="G8" s="549"/>
      <c r="H8" s="549"/>
      <c r="I8" s="549"/>
      <c r="J8" s="549"/>
      <c r="K8" s="549"/>
      <c r="L8" s="549"/>
      <c r="M8" s="549"/>
      <c r="N8" s="550"/>
    </row>
    <row r="9" spans="1:14" ht="12.75" customHeight="1" x14ac:dyDescent="0.3">
      <c r="A9" s="549"/>
      <c r="B9" s="549"/>
      <c r="C9" s="549"/>
      <c r="D9" s="549"/>
      <c r="E9" s="549"/>
      <c r="F9" s="549"/>
      <c r="G9" s="549"/>
      <c r="H9" s="549"/>
      <c r="I9" s="549"/>
      <c r="J9" s="549"/>
      <c r="K9" s="549"/>
      <c r="L9" s="549"/>
      <c r="M9" s="549"/>
      <c r="N9" s="550"/>
    </row>
    <row r="10" spans="1:14" ht="34.5" customHeight="1" x14ac:dyDescent="0.2">
      <c r="A10" s="533" t="s">
        <v>968</v>
      </c>
      <c r="B10" s="725" t="s">
        <v>967</v>
      </c>
      <c r="C10" s="725"/>
      <c r="D10" s="725"/>
      <c r="E10" s="725"/>
      <c r="F10" s="826"/>
      <c r="G10" s="826"/>
      <c r="H10" s="826"/>
      <c r="I10" s="826"/>
      <c r="J10" s="826"/>
      <c r="K10" s="826"/>
      <c r="L10" s="826"/>
      <c r="M10" s="826"/>
      <c r="N10" s="826"/>
    </row>
    <row r="11" spans="1:14" ht="20.25" x14ac:dyDescent="0.3">
      <c r="F11" s="549"/>
      <c r="G11" s="549"/>
      <c r="H11" s="549"/>
      <c r="I11" s="549"/>
      <c r="J11" s="549"/>
      <c r="K11" s="549"/>
      <c r="L11" s="549"/>
      <c r="M11" s="549"/>
      <c r="N11" s="550"/>
    </row>
    <row r="12" spans="1:14" ht="50.25" customHeight="1" x14ac:dyDescent="0.2">
      <c r="B12" s="836" t="s">
        <v>1152</v>
      </c>
      <c r="C12" s="725"/>
      <c r="D12" s="725"/>
      <c r="E12" s="725"/>
      <c r="F12" s="725"/>
      <c r="G12" s="725"/>
      <c r="H12" s="725"/>
      <c r="I12" s="725"/>
      <c r="J12" s="725"/>
      <c r="K12" s="725"/>
      <c r="L12" s="725"/>
      <c r="M12" s="725"/>
      <c r="N12" s="725"/>
    </row>
    <row r="13" spans="1:14" ht="20.25" x14ac:dyDescent="0.3">
      <c r="A13" s="548" t="s">
        <v>1153</v>
      </c>
      <c r="B13" s="548"/>
      <c r="C13" s="548"/>
      <c r="D13" s="548"/>
      <c r="E13" s="548"/>
      <c r="F13" s="548"/>
      <c r="G13" s="548"/>
      <c r="H13" s="548"/>
      <c r="I13" s="548"/>
      <c r="J13" s="548"/>
      <c r="K13" s="548"/>
      <c r="L13" s="548"/>
      <c r="M13" s="549"/>
      <c r="N13" s="550"/>
    </row>
    <row r="14" spans="1:14" x14ac:dyDescent="0.2">
      <c r="A14" s="920" t="s">
        <v>1262</v>
      </c>
      <c r="B14" s="920"/>
      <c r="C14" s="920"/>
      <c r="D14" s="920"/>
      <c r="E14" s="920"/>
      <c r="F14" s="920"/>
      <c r="G14" s="920"/>
      <c r="H14" s="920"/>
      <c r="I14" s="920"/>
      <c r="J14" s="920"/>
      <c r="K14" s="920"/>
      <c r="L14" s="920"/>
      <c r="M14" s="826"/>
      <c r="N14" s="826"/>
    </row>
    <row r="15" spans="1:14" ht="82.9" customHeight="1" x14ac:dyDescent="0.2">
      <c r="A15" s="826"/>
      <c r="B15" s="826"/>
      <c r="C15" s="826"/>
      <c r="D15" s="826"/>
      <c r="E15" s="826"/>
      <c r="F15" s="826"/>
      <c r="G15" s="826"/>
      <c r="H15" s="826"/>
      <c r="I15" s="826"/>
      <c r="J15" s="826"/>
      <c r="K15" s="826"/>
      <c r="L15" s="826"/>
      <c r="M15" s="826"/>
      <c r="N15" s="826"/>
    </row>
    <row r="16" spans="1:14" ht="20.25" x14ac:dyDescent="0.3">
      <c r="A16" s="919" t="s">
        <v>1113</v>
      </c>
      <c r="B16" s="919"/>
      <c r="C16" s="919"/>
      <c r="D16" s="919"/>
      <c r="E16" s="919"/>
      <c r="F16" s="919"/>
      <c r="G16" s="919"/>
      <c r="H16" s="919"/>
      <c r="I16" s="919"/>
      <c r="J16" s="919"/>
      <c r="K16" s="919"/>
      <c r="L16" s="919"/>
      <c r="M16" s="549"/>
      <c r="N16" s="550"/>
    </row>
  </sheetData>
  <mergeCells count="4">
    <mergeCell ref="A16:L16"/>
    <mergeCell ref="B10:N10"/>
    <mergeCell ref="B12:N12"/>
    <mergeCell ref="A14:N1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workbookViewId="0"/>
  </sheetViews>
  <sheetFormatPr defaultRowHeight="12.75" x14ac:dyDescent="0.2"/>
  <cols>
    <col min="2" max="2" width="24.28515625" customWidth="1"/>
    <col min="5" max="5" width="45" customWidth="1"/>
  </cols>
  <sheetData>
    <row r="1" spans="1:5" ht="45.75" customHeight="1" x14ac:dyDescent="0.2">
      <c r="A1" s="482" t="s">
        <v>1010</v>
      </c>
      <c r="B1" s="725" t="s">
        <v>965</v>
      </c>
      <c r="C1" s="725"/>
      <c r="D1" s="725"/>
      <c r="E1" s="725"/>
    </row>
    <row r="2" spans="1:5" ht="15.75" customHeight="1" x14ac:dyDescent="0.2">
      <c r="A2" s="371" t="s">
        <v>444</v>
      </c>
      <c r="B2" t="s">
        <v>966</v>
      </c>
    </row>
    <row r="5" spans="1:5" x14ac:dyDescent="0.2">
      <c r="B5" s="899" t="s">
        <v>1205</v>
      </c>
      <c r="C5" s="899"/>
      <c r="D5" s="899"/>
      <c r="E5" s="899"/>
    </row>
    <row r="6" spans="1:5" ht="12.75" customHeight="1" x14ac:dyDescent="0.2">
      <c r="B6" s="773" t="s">
        <v>514</v>
      </c>
      <c r="C6" s="773"/>
      <c r="D6" s="773"/>
      <c r="E6" s="773"/>
    </row>
    <row r="8" spans="1:5" ht="53.25" customHeight="1" x14ac:dyDescent="0.2">
      <c r="B8" s="846" t="s">
        <v>1206</v>
      </c>
      <c r="C8" s="846"/>
      <c r="D8" s="846"/>
      <c r="E8" s="846"/>
    </row>
    <row r="9" spans="1:5" x14ac:dyDescent="0.2">
      <c r="B9" t="s">
        <v>515</v>
      </c>
    </row>
    <row r="10" spans="1:5" ht="66" customHeight="1" x14ac:dyDescent="0.2">
      <c r="B10" s="725" t="s">
        <v>1207</v>
      </c>
      <c r="C10" s="725"/>
      <c r="D10" s="725"/>
      <c r="E10" s="725"/>
    </row>
    <row r="11" spans="1:5" ht="31.5" customHeight="1" x14ac:dyDescent="0.2">
      <c r="B11" s="725" t="s">
        <v>516</v>
      </c>
      <c r="C11" s="725"/>
      <c r="D11" s="725"/>
      <c r="E11" s="725"/>
    </row>
    <row r="12" spans="1:5" x14ac:dyDescent="0.2">
      <c r="B12" t="s">
        <v>517</v>
      </c>
    </row>
    <row r="13" spans="1:5" ht="63" customHeight="1" x14ac:dyDescent="0.2">
      <c r="B13" s="725" t="s">
        <v>1208</v>
      </c>
      <c r="C13" s="725"/>
      <c r="D13" s="725"/>
      <c r="E13" s="725"/>
    </row>
    <row r="15" spans="1:5" ht="94.5" customHeight="1" x14ac:dyDescent="0.2">
      <c r="B15" s="725" t="s">
        <v>529</v>
      </c>
      <c r="C15" s="725"/>
      <c r="D15" s="725"/>
      <c r="E15" s="725"/>
    </row>
    <row r="16" spans="1:5" ht="61.5" customHeight="1" x14ac:dyDescent="0.2">
      <c r="B16" s="725" t="s">
        <v>518</v>
      </c>
      <c r="C16" s="725"/>
      <c r="D16" s="725"/>
      <c r="E16" s="725"/>
    </row>
    <row r="18" spans="2:5" ht="45.75" customHeight="1" x14ac:dyDescent="0.2">
      <c r="B18" s="725" t="s">
        <v>1209</v>
      </c>
      <c r="C18" s="725"/>
      <c r="D18" s="725"/>
      <c r="E18" s="725"/>
    </row>
    <row r="20" spans="2:5" ht="52.5" customHeight="1" x14ac:dyDescent="0.2">
      <c r="B20" s="725" t="s">
        <v>1210</v>
      </c>
      <c r="C20" s="725"/>
      <c r="D20" s="725"/>
      <c r="E20" s="725"/>
    </row>
    <row r="22" spans="2:5" ht="42" customHeight="1" x14ac:dyDescent="0.2">
      <c r="B22" s="725" t="s">
        <v>1211</v>
      </c>
      <c r="C22" s="725"/>
      <c r="D22" s="725"/>
      <c r="E22" s="725"/>
    </row>
    <row r="24" spans="2:5" ht="30.75" customHeight="1" x14ac:dyDescent="0.2">
      <c r="B24" s="725" t="s">
        <v>530</v>
      </c>
      <c r="C24" s="725"/>
      <c r="D24" s="725"/>
      <c r="E24" s="725"/>
    </row>
    <row r="26" spans="2:5" ht="29.25" customHeight="1" x14ac:dyDescent="0.2">
      <c r="B26" s="725" t="s">
        <v>1212</v>
      </c>
      <c r="C26" s="725"/>
      <c r="D26" s="725"/>
      <c r="E26" s="725"/>
    </row>
    <row r="28" spans="2:5" ht="75.75" customHeight="1" x14ac:dyDescent="0.2">
      <c r="B28" s="725" t="s">
        <v>1213</v>
      </c>
      <c r="C28" s="725"/>
      <c r="D28" s="725"/>
      <c r="E28" s="725"/>
    </row>
    <row r="30" spans="2:5" ht="64.5" customHeight="1" x14ac:dyDescent="0.2">
      <c r="B30" s="725" t="s">
        <v>1214</v>
      </c>
      <c r="C30" s="725"/>
      <c r="D30" s="725"/>
      <c r="E30" s="725"/>
    </row>
    <row r="32" spans="2:5" ht="43.5" customHeight="1" x14ac:dyDescent="0.2">
      <c r="B32" s="725" t="s">
        <v>1215</v>
      </c>
      <c r="C32" s="725"/>
      <c r="D32" s="725"/>
      <c r="E32" s="725"/>
    </row>
    <row r="33" spans="2:5" x14ac:dyDescent="0.2">
      <c r="B33" t="s">
        <v>519</v>
      </c>
    </row>
    <row r="34" spans="2:5" x14ac:dyDescent="0.2">
      <c r="B34" t="s">
        <v>520</v>
      </c>
    </row>
    <row r="35" spans="2:5" x14ac:dyDescent="0.2">
      <c r="B35" t="s">
        <v>521</v>
      </c>
    </row>
    <row r="36" spans="2:5" x14ac:dyDescent="0.2">
      <c r="B36" t="s">
        <v>522</v>
      </c>
    </row>
    <row r="37" spans="2:5" x14ac:dyDescent="0.2">
      <c r="B37" t="s">
        <v>523</v>
      </c>
    </row>
    <row r="38" spans="2:5" ht="57" customHeight="1" x14ac:dyDescent="0.2">
      <c r="B38" s="725" t="s">
        <v>1216</v>
      </c>
      <c r="C38" s="725"/>
      <c r="D38" s="725"/>
      <c r="E38" s="725"/>
    </row>
    <row r="40" spans="2:5" ht="73.5" customHeight="1" x14ac:dyDescent="0.2">
      <c r="B40" s="725" t="s">
        <v>1217</v>
      </c>
      <c r="C40" s="725"/>
      <c r="D40" s="725"/>
      <c r="E40" s="725"/>
    </row>
    <row r="41" spans="2:5" ht="33.75" customHeight="1" x14ac:dyDescent="0.2">
      <c r="B41" s="725" t="s">
        <v>1218</v>
      </c>
      <c r="C41" s="725"/>
      <c r="D41" s="725"/>
      <c r="E41" s="725"/>
    </row>
    <row r="42" spans="2:5" ht="31.5" customHeight="1" x14ac:dyDescent="0.2">
      <c r="B42" s="725" t="s">
        <v>1219</v>
      </c>
      <c r="C42" s="725"/>
      <c r="D42" s="725"/>
      <c r="E42" s="725"/>
    </row>
    <row r="43" spans="2:5" ht="25.5" customHeight="1" x14ac:dyDescent="0.2">
      <c r="B43" s="725" t="s">
        <v>524</v>
      </c>
      <c r="C43" s="725"/>
      <c r="D43" s="725"/>
      <c r="E43" s="725"/>
    </row>
    <row r="44" spans="2:5" ht="27.75" customHeight="1" x14ac:dyDescent="0.2">
      <c r="B44" s="725" t="s">
        <v>525</v>
      </c>
      <c r="C44" s="725"/>
      <c r="D44" s="725"/>
      <c r="E44" s="725"/>
    </row>
    <row r="45" spans="2:5" ht="28.5" customHeight="1" x14ac:dyDescent="0.2">
      <c r="B45" s="725" t="s">
        <v>526</v>
      </c>
      <c r="C45" s="725"/>
      <c r="D45" s="725"/>
      <c r="E45" s="725"/>
    </row>
    <row r="46" spans="2:5" ht="25.5" customHeight="1" x14ac:dyDescent="0.2">
      <c r="B46" s="725" t="s">
        <v>527</v>
      </c>
      <c r="C46" s="725"/>
      <c r="D46" s="725"/>
      <c r="E46" s="725"/>
    </row>
    <row r="47" spans="2:5" ht="39.75" customHeight="1" x14ac:dyDescent="0.2">
      <c r="B47" s="725" t="s">
        <v>528</v>
      </c>
      <c r="C47" s="725"/>
      <c r="D47" s="725"/>
      <c r="E47" s="725"/>
    </row>
    <row r="48" spans="2:5" ht="44.25" customHeight="1" x14ac:dyDescent="0.2">
      <c r="B48" s="725" t="s">
        <v>1220</v>
      </c>
      <c r="C48" s="725"/>
      <c r="D48" s="725"/>
      <c r="E48" s="725"/>
    </row>
    <row r="49" spans="1:5" ht="54" customHeight="1" x14ac:dyDescent="0.2">
      <c r="B49" s="725" t="s">
        <v>1221</v>
      </c>
      <c r="C49" s="725"/>
      <c r="D49" s="725"/>
      <c r="E49" s="725"/>
    </row>
    <row r="50" spans="1:5" ht="12.75" customHeight="1" x14ac:dyDescent="0.2">
      <c r="B50" s="725" t="s">
        <v>1222</v>
      </c>
      <c r="C50" s="725"/>
      <c r="D50" s="725"/>
      <c r="E50" s="725"/>
    </row>
    <row r="51" spans="1:5" ht="12.75" customHeight="1" x14ac:dyDescent="0.2">
      <c r="B51" s="725" t="s">
        <v>1223</v>
      </c>
      <c r="C51" s="725"/>
      <c r="D51" s="725"/>
      <c r="E51" s="725"/>
    </row>
    <row r="52" spans="1:5" x14ac:dyDescent="0.2">
      <c r="B52" t="s">
        <v>531</v>
      </c>
    </row>
    <row r="54" spans="1:5" ht="30" customHeight="1" x14ac:dyDescent="0.2">
      <c r="B54" s="914" t="s">
        <v>969</v>
      </c>
      <c r="C54" s="914"/>
      <c r="D54" s="914"/>
      <c r="E54" s="914"/>
    </row>
    <row r="56" spans="1:5" ht="40.5" customHeight="1" x14ac:dyDescent="0.2">
      <c r="A56" s="533" t="s">
        <v>968</v>
      </c>
      <c r="B56" s="725" t="s">
        <v>967</v>
      </c>
      <c r="C56" s="725"/>
      <c r="D56" s="725"/>
      <c r="E56" s="725"/>
    </row>
    <row r="58" spans="1:5" ht="28.5" customHeight="1" x14ac:dyDescent="0.25">
      <c r="B58" s="835" t="s">
        <v>1152</v>
      </c>
      <c r="C58" s="826"/>
      <c r="D58" s="826"/>
      <c r="E58" s="826"/>
    </row>
  </sheetData>
  <mergeCells count="33">
    <mergeCell ref="B13:E13"/>
    <mergeCell ref="B45:E45"/>
    <mergeCell ref="B46:E46"/>
    <mergeCell ref="B26:E26"/>
    <mergeCell ref="B28:E28"/>
    <mergeCell ref="B30:E30"/>
    <mergeCell ref="B32:E32"/>
    <mergeCell ref="B38:E38"/>
    <mergeCell ref="B40:E40"/>
    <mergeCell ref="B1:E1"/>
    <mergeCell ref="B41:E41"/>
    <mergeCell ref="B42:E42"/>
    <mergeCell ref="B43:E43"/>
    <mergeCell ref="B44:E44"/>
    <mergeCell ref="B15:E15"/>
    <mergeCell ref="B16:E16"/>
    <mergeCell ref="B18:E18"/>
    <mergeCell ref="B20:E20"/>
    <mergeCell ref="B22:E22"/>
    <mergeCell ref="B24:E24"/>
    <mergeCell ref="B5:E5"/>
    <mergeCell ref="B6:E6"/>
    <mergeCell ref="B8:E8"/>
    <mergeCell ref="B10:E10"/>
    <mergeCell ref="B11:E11"/>
    <mergeCell ref="B56:E56"/>
    <mergeCell ref="B58:E58"/>
    <mergeCell ref="B54:E54"/>
    <mergeCell ref="B47:E47"/>
    <mergeCell ref="B48:E48"/>
    <mergeCell ref="B49:E49"/>
    <mergeCell ref="B50:E50"/>
    <mergeCell ref="B51:E51"/>
  </mergeCells>
  <pageMargins left="0.25" right="0.25"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heetViews>
  <sheetFormatPr defaultRowHeight="12.75" x14ac:dyDescent="0.2"/>
  <sheetData>
    <row r="1" spans="1:9" ht="38.25" customHeight="1" x14ac:dyDescent="0.2">
      <c r="A1" s="533" t="s">
        <v>1011</v>
      </c>
      <c r="B1" s="725" t="s">
        <v>1012</v>
      </c>
      <c r="C1" s="725"/>
      <c r="D1" s="725"/>
      <c r="E1" s="725"/>
      <c r="F1" s="725"/>
      <c r="G1" s="725"/>
      <c r="H1" s="725"/>
      <c r="I1" s="725"/>
    </row>
    <row r="3" spans="1:9" ht="51" customHeight="1" x14ac:dyDescent="0.2">
      <c r="B3" s="846" t="s">
        <v>1145</v>
      </c>
      <c r="C3" s="846"/>
      <c r="D3" s="846"/>
      <c r="E3" s="846"/>
      <c r="F3" s="846"/>
      <c r="G3" s="846"/>
      <c r="H3" s="846"/>
      <c r="I3" s="846"/>
    </row>
    <row r="5" spans="1:9" ht="36" customHeight="1" x14ac:dyDescent="0.2">
      <c r="A5" s="533" t="s">
        <v>1013</v>
      </c>
      <c r="B5" s="725" t="s">
        <v>1014</v>
      </c>
      <c r="C5" s="725"/>
      <c r="D5" s="725"/>
      <c r="E5" s="725"/>
      <c r="F5" s="725"/>
      <c r="G5" s="725"/>
      <c r="H5" s="725"/>
      <c r="I5" s="725"/>
    </row>
    <row r="7" spans="1:9" ht="39" customHeight="1" x14ac:dyDescent="0.2">
      <c r="B7" s="846" t="s">
        <v>1146</v>
      </c>
      <c r="C7" s="846"/>
      <c r="D7" s="846"/>
      <c r="E7" s="846"/>
      <c r="F7" s="846"/>
      <c r="G7" s="846"/>
      <c r="H7" s="846"/>
      <c r="I7" s="846"/>
    </row>
    <row r="9" spans="1:9" x14ac:dyDescent="0.2">
      <c r="A9" s="371" t="s">
        <v>1015</v>
      </c>
      <c r="B9" t="s">
        <v>1016</v>
      </c>
    </row>
    <row r="11" spans="1:9" ht="45.75" customHeight="1" x14ac:dyDescent="0.2">
      <c r="B11" s="846" t="s">
        <v>1147</v>
      </c>
      <c r="C11" s="846"/>
      <c r="D11" s="846"/>
      <c r="E11" s="846"/>
      <c r="F11" s="846"/>
      <c r="G11" s="846"/>
      <c r="H11" s="846"/>
      <c r="I11" s="846"/>
    </row>
    <row r="13" spans="1:9" ht="118.5" customHeight="1" x14ac:dyDescent="0.2">
      <c r="A13" s="533" t="s">
        <v>1017</v>
      </c>
      <c r="B13" s="725" t="s">
        <v>1018</v>
      </c>
      <c r="C13" s="725"/>
      <c r="D13" s="725"/>
      <c r="E13" s="725"/>
      <c r="F13" s="725"/>
      <c r="G13" s="725"/>
      <c r="H13" s="725"/>
      <c r="I13" s="725"/>
    </row>
    <row r="15" spans="1:9" ht="49.5" customHeight="1" x14ac:dyDescent="0.2">
      <c r="B15" s="836" t="s">
        <v>1148</v>
      </c>
      <c r="C15" s="836"/>
      <c r="D15" s="836"/>
      <c r="E15" s="836"/>
      <c r="F15" s="836"/>
      <c r="G15" s="836"/>
      <c r="H15" s="836"/>
      <c r="I15" s="836"/>
    </row>
    <row r="17" spans="1:9" ht="68.25" customHeight="1" x14ac:dyDescent="0.2">
      <c r="A17" s="533" t="s">
        <v>1019</v>
      </c>
      <c r="B17" s="725" t="s">
        <v>1020</v>
      </c>
      <c r="C17" s="725"/>
      <c r="D17" s="725"/>
      <c r="E17" s="725"/>
      <c r="F17" s="725"/>
      <c r="G17" s="725"/>
      <c r="H17" s="725"/>
      <c r="I17" s="725"/>
    </row>
    <row r="19" spans="1:9" ht="40.5" customHeight="1" x14ac:dyDescent="0.2">
      <c r="B19" s="836" t="s">
        <v>1149</v>
      </c>
      <c r="C19" s="836"/>
      <c r="D19" s="836"/>
      <c r="E19" s="836"/>
      <c r="F19" s="836"/>
      <c r="G19" s="836"/>
      <c r="H19" s="836"/>
      <c r="I19" s="836"/>
    </row>
    <row r="20" spans="1:9" ht="18" customHeight="1" x14ac:dyDescent="0.2">
      <c r="B20" s="914" t="s">
        <v>1150</v>
      </c>
      <c r="C20" s="914"/>
      <c r="D20" s="914"/>
      <c r="E20" s="914"/>
      <c r="F20" s="914"/>
      <c r="G20" s="914"/>
      <c r="H20" s="914"/>
    </row>
    <row r="21" spans="1:9" ht="18" customHeight="1" x14ac:dyDescent="0.2">
      <c r="B21" s="826" t="s">
        <v>1151</v>
      </c>
      <c r="C21" s="826"/>
      <c r="D21" s="826"/>
      <c r="E21" s="826"/>
      <c r="F21" s="826"/>
      <c r="G21" s="826"/>
      <c r="H21" s="826"/>
    </row>
  </sheetData>
  <mergeCells count="11">
    <mergeCell ref="B13:I13"/>
    <mergeCell ref="B1:I1"/>
    <mergeCell ref="B3:I3"/>
    <mergeCell ref="B5:I5"/>
    <mergeCell ref="B7:I7"/>
    <mergeCell ref="B11:I11"/>
    <mergeCell ref="B15:I15"/>
    <mergeCell ref="B17:I17"/>
    <mergeCell ref="B19:I19"/>
    <mergeCell ref="B20:H20"/>
    <mergeCell ref="B21:H2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1"/>
  <sheetViews>
    <sheetView view="pageBreakPreview" zoomScaleNormal="100" zoomScaleSheetLayoutView="100" workbookViewId="0">
      <selection sqref="A1:L2"/>
    </sheetView>
  </sheetViews>
  <sheetFormatPr defaultColWidth="8.85546875" defaultRowHeight="18.75" x14ac:dyDescent="0.3"/>
  <cols>
    <col min="1" max="1" width="7.85546875" style="126" customWidth="1"/>
    <col min="2" max="6" width="8.85546875" style="126"/>
    <col min="7" max="7" width="9.7109375" style="126" customWidth="1"/>
    <col min="8" max="10" width="8.85546875" style="126"/>
    <col min="11" max="11" width="8.7109375" style="126" customWidth="1"/>
    <col min="12" max="16384" width="8.85546875" style="126"/>
  </cols>
  <sheetData>
    <row r="1" spans="1:14" ht="18" customHeight="1" x14ac:dyDescent="0.3">
      <c r="A1" s="724" t="s">
        <v>971</v>
      </c>
      <c r="B1" s="725"/>
      <c r="C1" s="725"/>
      <c r="D1" s="725"/>
      <c r="E1" s="725"/>
      <c r="F1" s="725"/>
      <c r="G1" s="725"/>
      <c r="H1" s="725"/>
      <c r="I1" s="725"/>
      <c r="J1" s="725"/>
      <c r="K1" s="725"/>
      <c r="L1" s="725"/>
      <c r="M1" s="125"/>
      <c r="N1" s="125"/>
    </row>
    <row r="2" spans="1:14" ht="117.75" customHeight="1" x14ac:dyDescent="0.3">
      <c r="A2" s="725"/>
      <c r="B2" s="725"/>
      <c r="C2" s="725"/>
      <c r="D2" s="725"/>
      <c r="E2" s="725"/>
      <c r="F2" s="725"/>
      <c r="G2" s="725"/>
      <c r="H2" s="725"/>
      <c r="I2" s="725"/>
      <c r="J2" s="725"/>
      <c r="K2" s="725"/>
      <c r="L2" s="725"/>
      <c r="M2" s="125"/>
    </row>
    <row r="3" spans="1:14" x14ac:dyDescent="0.3">
      <c r="A3" s="105"/>
      <c r="B3" s="105"/>
      <c r="C3" s="105"/>
      <c r="D3" s="105"/>
      <c r="E3" s="105"/>
      <c r="F3" s="105"/>
      <c r="G3" s="105"/>
      <c r="H3" s="127"/>
    </row>
    <row r="4" spans="1:14" x14ac:dyDescent="0.3">
      <c r="C4" s="128" t="s">
        <v>1136</v>
      </c>
    </row>
    <row r="5" spans="1:14" ht="7.9" customHeight="1" x14ac:dyDescent="0.3">
      <c r="A5" s="129"/>
      <c r="B5" s="130"/>
      <c r="C5" s="130"/>
      <c r="D5" s="130"/>
      <c r="E5" s="130"/>
      <c r="F5" s="130"/>
      <c r="G5" s="130"/>
      <c r="H5" s="130"/>
      <c r="I5" s="130"/>
    </row>
    <row r="6" spans="1:14" ht="7.15" customHeight="1" x14ac:dyDescent="0.3">
      <c r="A6" s="131"/>
      <c r="B6" s="726" t="s">
        <v>1140</v>
      </c>
      <c r="C6" s="727"/>
      <c r="D6" s="727"/>
      <c r="E6" s="727"/>
      <c r="F6" s="727"/>
      <c r="G6" s="727"/>
      <c r="H6" s="727"/>
      <c r="I6" s="727"/>
      <c r="J6" s="727"/>
      <c r="K6" s="727"/>
    </row>
    <row r="7" spans="1:14" ht="35.450000000000003" customHeight="1" x14ac:dyDescent="0.3">
      <c r="A7" s="132"/>
      <c r="B7" s="727"/>
      <c r="C7" s="727"/>
      <c r="D7" s="727"/>
      <c r="E7" s="727"/>
      <c r="F7" s="727"/>
      <c r="G7" s="727"/>
      <c r="H7" s="727"/>
      <c r="I7" s="727"/>
      <c r="J7" s="727"/>
      <c r="K7" s="727"/>
    </row>
    <row r="8" spans="1:14" ht="15.75" customHeight="1" x14ac:dyDescent="0.3">
      <c r="A8" s="133"/>
      <c r="B8" s="130"/>
      <c r="C8" s="130"/>
      <c r="D8" s="130"/>
      <c r="E8" s="130"/>
      <c r="F8" s="130"/>
      <c r="G8" s="130"/>
      <c r="H8" s="130"/>
      <c r="I8" s="130"/>
    </row>
    <row r="9" spans="1:14" ht="16.5" customHeight="1" thickBot="1" x14ac:dyDescent="0.35">
      <c r="A9" s="134"/>
      <c r="B9" s="130"/>
      <c r="C9" s="130"/>
      <c r="D9" s="130"/>
      <c r="E9" s="130"/>
      <c r="F9" s="130"/>
      <c r="G9" s="130"/>
      <c r="H9" s="130"/>
      <c r="I9" s="130"/>
    </row>
    <row r="10" spans="1:14" ht="51" customHeight="1" thickBot="1" x14ac:dyDescent="0.35">
      <c r="A10" s="134"/>
      <c r="B10" s="728" t="s">
        <v>82</v>
      </c>
      <c r="C10" s="729"/>
      <c r="D10" s="729"/>
      <c r="E10" s="729"/>
      <c r="F10" s="730"/>
      <c r="G10" s="728" t="s">
        <v>1141</v>
      </c>
      <c r="H10" s="731"/>
      <c r="I10" s="731"/>
      <c r="J10" s="731"/>
      <c r="K10" s="732"/>
    </row>
    <row r="11" spans="1:14" ht="21" customHeight="1" thickBot="1" x14ac:dyDescent="0.35">
      <c r="A11" s="134"/>
      <c r="B11" s="733" t="s">
        <v>35</v>
      </c>
      <c r="C11" s="734"/>
      <c r="D11" s="734"/>
      <c r="E11" s="734"/>
      <c r="F11" s="735"/>
      <c r="G11" s="736">
        <v>6626002291</v>
      </c>
      <c r="H11" s="737"/>
      <c r="I11" s="737"/>
      <c r="J11" s="737"/>
      <c r="K11" s="738"/>
    </row>
    <row r="12" spans="1:14" ht="21" customHeight="1" thickBot="1" x14ac:dyDescent="0.35">
      <c r="A12" s="134"/>
      <c r="B12" s="733" t="s">
        <v>36</v>
      </c>
      <c r="C12" s="734"/>
      <c r="D12" s="734"/>
      <c r="E12" s="734"/>
      <c r="F12" s="735"/>
      <c r="G12" s="736">
        <v>997450001</v>
      </c>
      <c r="H12" s="737"/>
      <c r="I12" s="737"/>
      <c r="J12" s="737"/>
      <c r="K12" s="738"/>
    </row>
    <row r="13" spans="1:14" ht="23.45" customHeight="1" thickBot="1" x14ac:dyDescent="0.35">
      <c r="A13" s="133"/>
      <c r="B13" s="733" t="s">
        <v>83</v>
      </c>
      <c r="C13" s="734"/>
      <c r="D13" s="734"/>
      <c r="E13" s="734"/>
      <c r="F13" s="735"/>
      <c r="G13" s="728" t="s">
        <v>90</v>
      </c>
      <c r="H13" s="729"/>
      <c r="I13" s="729"/>
      <c r="J13" s="729"/>
      <c r="K13" s="730"/>
    </row>
    <row r="14" spans="1:14" ht="43.9" customHeight="1" thickBot="1" x14ac:dyDescent="0.35">
      <c r="A14" s="130"/>
      <c r="B14" s="728" t="s">
        <v>84</v>
      </c>
      <c r="C14" s="729"/>
      <c r="D14" s="729"/>
      <c r="E14" s="729"/>
      <c r="F14" s="730"/>
      <c r="G14" s="760" t="s">
        <v>1227</v>
      </c>
      <c r="H14" s="761"/>
      <c r="I14" s="761"/>
      <c r="J14" s="761"/>
      <c r="K14" s="762"/>
    </row>
    <row r="15" spans="1:14" ht="39" customHeight="1" thickBot="1" x14ac:dyDescent="0.35">
      <c r="A15" s="135"/>
      <c r="B15" s="728" t="s">
        <v>85</v>
      </c>
      <c r="C15" s="729"/>
      <c r="D15" s="729"/>
      <c r="E15" s="729"/>
      <c r="F15" s="730"/>
      <c r="G15" s="728" t="s">
        <v>91</v>
      </c>
      <c r="H15" s="737"/>
      <c r="I15" s="737"/>
      <c r="J15" s="737"/>
      <c r="K15" s="738"/>
    </row>
    <row r="16" spans="1:14" ht="34.15" customHeight="1" thickBot="1" x14ac:dyDescent="0.35">
      <c r="A16" s="130"/>
      <c r="B16" s="741" t="s">
        <v>86</v>
      </c>
      <c r="C16" s="742"/>
      <c r="D16" s="742"/>
      <c r="E16" s="742"/>
      <c r="F16" s="743"/>
      <c r="G16" s="750" t="s">
        <v>92</v>
      </c>
      <c r="H16" s="753" t="s">
        <v>93</v>
      </c>
      <c r="I16" s="754"/>
      <c r="J16" s="754"/>
      <c r="K16" s="755"/>
    </row>
    <row r="17" spans="1:11" ht="34.15" customHeight="1" thickBot="1" x14ac:dyDescent="0.35">
      <c r="A17" s="130"/>
      <c r="B17" s="744"/>
      <c r="C17" s="745"/>
      <c r="D17" s="745"/>
      <c r="E17" s="745"/>
      <c r="F17" s="746"/>
      <c r="G17" s="751"/>
      <c r="H17" s="756" t="s">
        <v>1224</v>
      </c>
      <c r="I17" s="740"/>
      <c r="J17" s="756" t="s">
        <v>1225</v>
      </c>
      <c r="K17" s="740"/>
    </row>
    <row r="18" spans="1:11" ht="18.600000000000001" customHeight="1" thickBot="1" x14ac:dyDescent="0.35">
      <c r="A18" s="130"/>
      <c r="B18" s="747"/>
      <c r="C18" s="748"/>
      <c r="D18" s="748"/>
      <c r="E18" s="748"/>
      <c r="F18" s="749"/>
      <c r="G18" s="752"/>
      <c r="H18" s="757" t="s">
        <v>94</v>
      </c>
      <c r="I18" s="738"/>
      <c r="J18" s="757" t="s">
        <v>94</v>
      </c>
      <c r="K18" s="738"/>
    </row>
    <row r="19" spans="1:11" ht="33.6" customHeight="1" thickBot="1" x14ac:dyDescent="0.35">
      <c r="A19" s="135"/>
      <c r="B19" s="728" t="s">
        <v>87</v>
      </c>
      <c r="C19" s="729"/>
      <c r="D19" s="729"/>
      <c r="E19" s="729"/>
      <c r="F19" s="730"/>
      <c r="G19" s="153" t="s">
        <v>95</v>
      </c>
      <c r="H19" s="760">
        <v>38948</v>
      </c>
      <c r="I19" s="762"/>
      <c r="J19" s="760">
        <v>38948</v>
      </c>
      <c r="K19" s="762"/>
    </row>
    <row r="20" spans="1:11" ht="34.5" customHeight="1" thickBot="1" x14ac:dyDescent="0.35">
      <c r="A20" s="135"/>
      <c r="B20" s="728" t="s">
        <v>88</v>
      </c>
      <c r="C20" s="729"/>
      <c r="D20" s="729"/>
      <c r="E20" s="729"/>
      <c r="F20" s="730"/>
      <c r="G20" s="154" t="s">
        <v>96</v>
      </c>
      <c r="H20" s="760">
        <v>1</v>
      </c>
      <c r="I20" s="762"/>
      <c r="J20" s="760">
        <v>1</v>
      </c>
      <c r="K20" s="762"/>
    </row>
    <row r="21" spans="1:11" ht="31.9" customHeight="1" thickBot="1" x14ac:dyDescent="0.35">
      <c r="A21" s="130"/>
      <c r="B21" s="728" t="s">
        <v>89</v>
      </c>
      <c r="C21" s="729"/>
      <c r="D21" s="729"/>
      <c r="E21" s="729"/>
      <c r="F21" s="730"/>
      <c r="G21" s="154" t="s">
        <v>97</v>
      </c>
      <c r="H21" s="760">
        <v>8.5999999999999993E-2</v>
      </c>
      <c r="I21" s="762"/>
      <c r="J21" s="760">
        <v>8.5999999999999993E-2</v>
      </c>
      <c r="K21" s="762"/>
    </row>
    <row r="22" spans="1:11" ht="7.5" customHeight="1" x14ac:dyDescent="0.3">
      <c r="A22" s="130"/>
      <c r="B22" s="130"/>
      <c r="C22" s="130"/>
      <c r="D22" s="130"/>
      <c r="E22" s="130"/>
      <c r="F22" s="130"/>
      <c r="G22" s="130"/>
      <c r="H22" s="130"/>
      <c r="I22" s="130"/>
    </row>
    <row r="23" spans="1:11" ht="52.5" customHeight="1" x14ac:dyDescent="0.3">
      <c r="A23" s="135"/>
      <c r="B23" s="763" t="s">
        <v>1226</v>
      </c>
      <c r="C23" s="764"/>
      <c r="D23" s="764"/>
      <c r="E23" s="764"/>
      <c r="F23" s="764"/>
      <c r="G23" s="764"/>
      <c r="H23" s="764"/>
      <c r="I23" s="764"/>
      <c r="J23" s="764"/>
    </row>
    <row r="24" spans="1:11" ht="28.5" customHeight="1" x14ac:dyDescent="0.3">
      <c r="A24" s="131"/>
      <c r="B24" s="130"/>
      <c r="C24" s="130"/>
      <c r="D24" s="130"/>
      <c r="E24" s="130"/>
      <c r="F24" s="130"/>
      <c r="G24" s="130"/>
      <c r="H24" s="130"/>
      <c r="I24" s="130"/>
    </row>
    <row r="25" spans="1:11" x14ac:dyDescent="0.3">
      <c r="A25" s="132"/>
      <c r="B25" s="130"/>
      <c r="C25" s="130"/>
      <c r="D25" s="130"/>
      <c r="E25" s="130"/>
      <c r="F25" s="130"/>
      <c r="G25" s="130"/>
      <c r="H25" s="130"/>
      <c r="I25" s="130"/>
    </row>
    <row r="26" spans="1:11" x14ac:dyDescent="0.3">
      <c r="A26" s="133"/>
      <c r="B26" s="130"/>
      <c r="C26" s="130"/>
      <c r="D26" s="130"/>
      <c r="E26" s="130"/>
      <c r="F26" s="130"/>
      <c r="G26" s="130"/>
      <c r="H26" s="130"/>
      <c r="I26" s="130"/>
    </row>
    <row r="27" spans="1:11" x14ac:dyDescent="0.3">
      <c r="A27" s="134"/>
      <c r="B27" s="130"/>
      <c r="C27" s="130"/>
      <c r="D27" s="130"/>
      <c r="E27" s="130"/>
      <c r="F27" s="130"/>
      <c r="G27" s="130"/>
      <c r="H27" s="130"/>
      <c r="I27" s="130"/>
    </row>
    <row r="28" spans="1:11" x14ac:dyDescent="0.3">
      <c r="A28" s="134"/>
      <c r="B28" s="130"/>
      <c r="C28" s="130"/>
      <c r="D28" s="130"/>
      <c r="E28" s="130"/>
      <c r="F28" s="130"/>
      <c r="G28" s="130"/>
      <c r="H28" s="130"/>
      <c r="I28" s="130"/>
    </row>
    <row r="29" spans="1:11" s="137" customFormat="1" x14ac:dyDescent="0.3">
      <c r="A29" s="134"/>
      <c r="B29" s="136"/>
      <c r="C29" s="136"/>
      <c r="D29" s="136"/>
      <c r="E29" s="136"/>
      <c r="F29" s="136"/>
      <c r="G29" s="136"/>
      <c r="H29" s="136"/>
      <c r="I29" s="136"/>
    </row>
    <row r="30" spans="1:11" s="137" customFormat="1" x14ac:dyDescent="0.3">
      <c r="A30" s="134"/>
      <c r="B30" s="136"/>
      <c r="C30" s="136"/>
      <c r="D30" s="136"/>
      <c r="E30" s="136"/>
      <c r="F30" s="136"/>
      <c r="G30" s="136"/>
      <c r="H30" s="136"/>
      <c r="I30" s="136"/>
    </row>
    <row r="31" spans="1:11" ht="13.5" customHeight="1" x14ac:dyDescent="0.3">
      <c r="A31" s="133"/>
      <c r="B31" s="130"/>
      <c r="C31" s="130"/>
      <c r="D31" s="130"/>
      <c r="E31" s="130"/>
      <c r="F31" s="130"/>
      <c r="G31" s="130"/>
      <c r="H31" s="130"/>
      <c r="I31" s="130"/>
    </row>
    <row r="32" spans="1:11" x14ac:dyDescent="0.3">
      <c r="A32" s="130"/>
      <c r="B32" s="130"/>
      <c r="C32" s="130"/>
      <c r="D32" s="130"/>
      <c r="E32" s="130"/>
      <c r="F32" s="130"/>
      <c r="G32" s="130"/>
      <c r="H32" s="130"/>
      <c r="I32" s="130"/>
    </row>
    <row r="33" spans="1:9" ht="24" customHeight="1" x14ac:dyDescent="0.3">
      <c r="A33" s="135"/>
      <c r="B33" s="130"/>
      <c r="C33" s="130"/>
      <c r="D33" s="130"/>
      <c r="E33" s="130"/>
      <c r="F33" s="130"/>
      <c r="G33" s="130"/>
      <c r="H33" s="130"/>
      <c r="I33" s="130"/>
    </row>
    <row r="34" spans="1:9" x14ac:dyDescent="0.3">
      <c r="A34" s="130"/>
      <c r="B34" s="130"/>
      <c r="C34" s="130"/>
      <c r="D34" s="130"/>
      <c r="E34" s="130"/>
      <c r="F34" s="130"/>
      <c r="G34" s="130"/>
      <c r="H34" s="130"/>
      <c r="I34" s="130"/>
    </row>
    <row r="35" spans="1:9" ht="28.9" customHeight="1" x14ac:dyDescent="0.3">
      <c r="A35" s="135"/>
      <c r="B35" s="130"/>
      <c r="C35" s="130"/>
      <c r="D35" s="130"/>
      <c r="E35" s="130"/>
      <c r="F35" s="130"/>
      <c r="G35" s="130"/>
      <c r="H35" s="130"/>
      <c r="I35" s="130"/>
    </row>
    <row r="36" spans="1:9" x14ac:dyDescent="0.3">
      <c r="A36" s="130"/>
      <c r="B36" s="130"/>
      <c r="C36" s="130"/>
      <c r="D36" s="130"/>
      <c r="E36" s="130"/>
      <c r="F36" s="130"/>
      <c r="G36" s="130"/>
      <c r="H36" s="130"/>
      <c r="I36" s="130"/>
    </row>
    <row r="37" spans="1:9" x14ac:dyDescent="0.3">
      <c r="A37" s="138"/>
      <c r="B37" s="130"/>
      <c r="C37" s="130"/>
      <c r="D37" s="130"/>
      <c r="E37" s="130"/>
      <c r="F37" s="130"/>
      <c r="G37" s="130"/>
      <c r="H37" s="130"/>
      <c r="I37" s="130"/>
    </row>
    <row r="38" spans="1:9" x14ac:dyDescent="0.3">
      <c r="A38" s="130"/>
      <c r="B38" s="130"/>
      <c r="C38" s="130"/>
      <c r="D38" s="130"/>
      <c r="E38" s="130"/>
      <c r="F38" s="130"/>
      <c r="G38" s="130"/>
      <c r="H38" s="130"/>
      <c r="I38" s="130"/>
    </row>
    <row r="39" spans="1:9" ht="51" customHeight="1" x14ac:dyDescent="0.3">
      <c r="A39" s="135"/>
      <c r="B39" s="130"/>
      <c r="C39" s="130"/>
      <c r="D39" s="130"/>
      <c r="E39" s="130"/>
      <c r="F39" s="130"/>
      <c r="G39" s="130"/>
      <c r="H39" s="130"/>
      <c r="I39" s="130"/>
    </row>
    <row r="40" spans="1:9" x14ac:dyDescent="0.3">
      <c r="A40" s="130"/>
      <c r="B40" s="130"/>
      <c r="C40" s="130"/>
      <c r="D40" s="130"/>
      <c r="E40" s="130"/>
      <c r="F40" s="130"/>
      <c r="G40" s="130"/>
      <c r="H40" s="130"/>
      <c r="I40" s="130"/>
    </row>
    <row r="41" spans="1:9" x14ac:dyDescent="0.3">
      <c r="A41" s="130"/>
      <c r="B41" s="130"/>
      <c r="C41" s="130"/>
      <c r="D41" s="130"/>
      <c r="E41" s="130"/>
      <c r="F41" s="130"/>
      <c r="G41" s="130"/>
      <c r="H41" s="130"/>
      <c r="I41" s="130"/>
    </row>
    <row r="42" spans="1:9" x14ac:dyDescent="0.3">
      <c r="A42" s="130"/>
      <c r="B42" s="130"/>
      <c r="C42" s="130"/>
      <c r="D42" s="130"/>
      <c r="E42" s="130"/>
      <c r="F42" s="130"/>
      <c r="G42" s="130"/>
      <c r="H42" s="130"/>
      <c r="I42" s="130"/>
    </row>
    <row r="43" spans="1:9" ht="29.25" customHeight="1" x14ac:dyDescent="0.3">
      <c r="A43" s="131"/>
      <c r="B43" s="130"/>
      <c r="C43" s="130"/>
      <c r="D43" s="130"/>
      <c r="E43" s="130"/>
      <c r="F43" s="130"/>
      <c r="G43" s="130"/>
      <c r="H43" s="130"/>
      <c r="I43" s="130"/>
    </row>
    <row r="44" spans="1:9" x14ac:dyDescent="0.3">
      <c r="A44" s="134"/>
      <c r="B44" s="130"/>
      <c r="C44" s="130"/>
      <c r="D44" s="130"/>
      <c r="E44" s="130"/>
      <c r="F44" s="130"/>
      <c r="G44" s="130"/>
      <c r="H44" s="130"/>
      <c r="I44" s="130"/>
    </row>
    <row r="45" spans="1:9" x14ac:dyDescent="0.3">
      <c r="A45" s="130"/>
      <c r="B45" s="130"/>
      <c r="C45" s="130"/>
      <c r="D45" s="135"/>
      <c r="E45" s="130"/>
      <c r="F45" s="130"/>
      <c r="G45" s="130"/>
      <c r="H45" s="130"/>
      <c r="I45" s="130"/>
    </row>
    <row r="46" spans="1:9" x14ac:dyDescent="0.3">
      <c r="A46" s="130"/>
      <c r="B46" s="130"/>
      <c r="C46" s="130"/>
      <c r="D46" s="130"/>
      <c r="E46" s="130"/>
      <c r="F46" s="130"/>
      <c r="G46" s="130"/>
      <c r="H46" s="130"/>
      <c r="I46" s="130"/>
    </row>
    <row r="47" spans="1:9" ht="27" customHeight="1" x14ac:dyDescent="0.3">
      <c r="A47" s="135"/>
      <c r="B47" s="130"/>
      <c r="C47" s="130"/>
      <c r="D47" s="130"/>
      <c r="E47" s="130"/>
      <c r="F47" s="130"/>
      <c r="G47" s="130"/>
      <c r="H47" s="130"/>
      <c r="I47" s="130"/>
    </row>
    <row r="48" spans="1:9" ht="27" customHeight="1" x14ac:dyDescent="0.3">
      <c r="A48" s="135"/>
      <c r="B48" s="130"/>
      <c r="C48" s="130"/>
      <c r="D48" s="130"/>
      <c r="E48" s="130"/>
      <c r="F48" s="130"/>
      <c r="G48" s="130"/>
      <c r="H48" s="130"/>
      <c r="I48" s="130"/>
    </row>
    <row r="49" spans="1:9" x14ac:dyDescent="0.3">
      <c r="A49" s="130"/>
      <c r="B49" s="130"/>
      <c r="C49" s="130"/>
      <c r="D49" s="130"/>
      <c r="E49" s="130"/>
      <c r="F49" s="130"/>
      <c r="G49" s="130"/>
      <c r="H49" s="130"/>
      <c r="I49" s="130"/>
    </row>
    <row r="50" spans="1:9" x14ac:dyDescent="0.3">
      <c r="A50" s="130"/>
      <c r="B50" s="130"/>
      <c r="C50" s="130"/>
      <c r="D50" s="130"/>
      <c r="E50" s="130"/>
      <c r="F50" s="130"/>
      <c r="G50" s="130"/>
      <c r="H50" s="130"/>
      <c r="I50" s="130"/>
    </row>
    <row r="51" spans="1:9" x14ac:dyDescent="0.3">
      <c r="A51" s="130"/>
      <c r="B51" s="130"/>
      <c r="C51" s="130"/>
      <c r="D51" s="130"/>
      <c r="E51" s="130"/>
      <c r="F51" s="130"/>
      <c r="G51" s="130"/>
      <c r="H51" s="130"/>
      <c r="I51" s="130"/>
    </row>
    <row r="52" spans="1:9" ht="78" customHeight="1" x14ac:dyDescent="0.3">
      <c r="A52" s="131"/>
      <c r="C52" s="130"/>
      <c r="D52" s="130"/>
      <c r="E52" s="130"/>
      <c r="F52" s="130"/>
      <c r="G52" s="130"/>
      <c r="H52" s="130"/>
      <c r="I52" s="130"/>
    </row>
    <row r="53" spans="1:9" ht="55.5" customHeight="1" x14ac:dyDescent="0.3">
      <c r="A53" s="139"/>
      <c r="C53" s="130"/>
      <c r="D53" s="130"/>
      <c r="E53" s="130"/>
      <c r="F53" s="130"/>
      <c r="G53" s="130"/>
      <c r="H53" s="130"/>
      <c r="I53" s="130"/>
    </row>
    <row r="54" spans="1:9" x14ac:dyDescent="0.3">
      <c r="C54" s="130"/>
      <c r="D54" s="130"/>
      <c r="E54" s="130"/>
      <c r="F54" s="130"/>
      <c r="G54" s="130"/>
      <c r="H54" s="130"/>
      <c r="I54" s="130"/>
    </row>
    <row r="55" spans="1:9" x14ac:dyDescent="0.3">
      <c r="A55" s="140"/>
      <c r="C55" s="130"/>
      <c r="D55" s="130"/>
      <c r="E55" s="130"/>
      <c r="F55" s="130"/>
      <c r="G55" s="130"/>
      <c r="H55" s="130"/>
      <c r="I55" s="130"/>
    </row>
    <row r="57" spans="1:9" ht="78" customHeight="1" x14ac:dyDescent="0.3">
      <c r="A57" s="129"/>
    </row>
    <row r="58" spans="1:9" ht="21" customHeight="1" x14ac:dyDescent="0.3">
      <c r="A58" s="141"/>
    </row>
    <row r="59" spans="1:9" x14ac:dyDescent="0.3">
      <c r="A59" s="142"/>
    </row>
    <row r="60" spans="1:9" ht="60.75" customHeight="1" x14ac:dyDescent="0.3">
      <c r="A60" s="135"/>
    </row>
    <row r="61" spans="1:9" x14ac:dyDescent="0.3">
      <c r="A61" s="129"/>
    </row>
    <row r="62" spans="1:9" ht="11.25" customHeight="1" x14ac:dyDescent="0.3">
      <c r="A62" s="129"/>
    </row>
    <row r="63" spans="1:9" x14ac:dyDescent="0.3">
      <c r="A63" s="129"/>
    </row>
    <row r="64" spans="1:9" ht="10.5" customHeight="1" x14ac:dyDescent="0.3">
      <c r="A64" s="129"/>
    </row>
    <row r="65" spans="1:1" ht="18" customHeight="1" x14ac:dyDescent="0.3">
      <c r="A65" s="129"/>
    </row>
    <row r="66" spans="1:1" ht="13.5" customHeight="1" x14ac:dyDescent="0.3">
      <c r="A66" s="129"/>
    </row>
    <row r="67" spans="1:1" ht="48.75" customHeight="1" x14ac:dyDescent="0.3">
      <c r="A67" s="135"/>
    </row>
    <row r="68" spans="1:1" ht="31.5" customHeight="1" x14ac:dyDescent="0.3">
      <c r="A68" s="135"/>
    </row>
    <row r="69" spans="1:1" ht="30" customHeight="1" x14ac:dyDescent="0.3">
      <c r="A69" s="135"/>
    </row>
    <row r="70" spans="1:1" ht="45.75" customHeight="1" x14ac:dyDescent="0.3">
      <c r="A70" s="135"/>
    </row>
    <row r="71" spans="1:1" ht="43.5" customHeight="1" x14ac:dyDescent="0.3">
      <c r="A71" s="135"/>
    </row>
    <row r="72" spans="1:1" ht="32.25" customHeight="1" x14ac:dyDescent="0.3">
      <c r="A72" s="135"/>
    </row>
    <row r="73" spans="1:1" ht="30" customHeight="1" x14ac:dyDescent="0.3">
      <c r="A73" s="135"/>
    </row>
    <row r="74" spans="1:1" ht="28.5" customHeight="1" x14ac:dyDescent="0.3">
      <c r="A74" s="135"/>
    </row>
    <row r="75" spans="1:1" ht="43.5" customHeight="1" x14ac:dyDescent="0.3">
      <c r="A75" s="135"/>
    </row>
    <row r="76" spans="1:1" ht="24" customHeight="1" x14ac:dyDescent="0.3">
      <c r="A76" s="143"/>
    </row>
    <row r="77" spans="1:1" ht="29.25" customHeight="1" x14ac:dyDescent="0.3">
      <c r="A77" s="135"/>
    </row>
    <row r="78" spans="1:1" ht="30" customHeight="1" x14ac:dyDescent="0.3">
      <c r="A78" s="135"/>
    </row>
    <row r="79" spans="1:1" ht="28.5" customHeight="1" x14ac:dyDescent="0.3">
      <c r="A79" s="135"/>
    </row>
    <row r="80" spans="1:1" ht="6.75" customHeight="1" x14ac:dyDescent="0.3"/>
    <row r="81" spans="1:1" x14ac:dyDescent="0.3">
      <c r="A81" s="144"/>
    </row>
    <row r="82" spans="1:1" ht="7.5" customHeight="1" x14ac:dyDescent="0.3"/>
    <row r="83" spans="1:1" x14ac:dyDescent="0.3">
      <c r="A83" s="142"/>
    </row>
    <row r="84" spans="1:1" ht="9" customHeight="1" x14ac:dyDescent="0.3"/>
    <row r="85" spans="1:1" ht="18" customHeight="1" x14ac:dyDescent="0.3">
      <c r="A85" s="128"/>
    </row>
    <row r="86" spans="1:1" ht="18" customHeight="1" x14ac:dyDescent="0.3">
      <c r="A86" s="128"/>
    </row>
    <row r="87" spans="1:1" x14ac:dyDescent="0.3">
      <c r="A87" s="145"/>
    </row>
    <row r="88" spans="1:1" x14ac:dyDescent="0.3">
      <c r="A88" s="144"/>
    </row>
    <row r="89" spans="1:1" ht="9.75" customHeight="1" x14ac:dyDescent="0.3"/>
    <row r="90" spans="1:1" x14ac:dyDescent="0.3">
      <c r="A90" s="142"/>
    </row>
    <row r="92" spans="1:1" ht="34.5" customHeight="1" x14ac:dyDescent="0.3">
      <c r="A92" s="135"/>
    </row>
    <row r="93" spans="1:1" ht="6.75" customHeight="1" x14ac:dyDescent="0.3"/>
    <row r="95" spans="1:1" x14ac:dyDescent="0.3">
      <c r="A95" s="146"/>
    </row>
    <row r="96" spans="1:1" x14ac:dyDescent="0.3">
      <c r="A96" s="146"/>
    </row>
    <row r="97" spans="1:1" x14ac:dyDescent="0.3">
      <c r="A97" s="146"/>
    </row>
    <row r="98" spans="1:1" x14ac:dyDescent="0.3">
      <c r="A98" s="146"/>
    </row>
    <row r="99" spans="1:1" x14ac:dyDescent="0.3">
      <c r="A99" s="146"/>
    </row>
    <row r="100" spans="1:1" x14ac:dyDescent="0.3">
      <c r="A100" s="146"/>
    </row>
    <row r="101" spans="1:1" x14ac:dyDescent="0.3">
      <c r="A101" s="146"/>
    </row>
    <row r="102" spans="1:1" x14ac:dyDescent="0.3">
      <c r="A102" s="146"/>
    </row>
    <row r="103" spans="1:1" ht="12.75" customHeight="1" x14ac:dyDescent="0.3">
      <c r="A103" s="758"/>
    </row>
    <row r="104" spans="1:1" ht="12.75" customHeight="1" x14ac:dyDescent="0.3">
      <c r="A104" s="758"/>
    </row>
    <row r="105" spans="1:1" ht="12.75" customHeight="1" x14ac:dyDescent="0.3">
      <c r="A105" s="758"/>
    </row>
    <row r="106" spans="1:1" ht="12.75" customHeight="1" x14ac:dyDescent="0.3">
      <c r="A106" s="758"/>
    </row>
    <row r="107" spans="1:1" x14ac:dyDescent="0.3">
      <c r="A107" s="758"/>
    </row>
    <row r="108" spans="1:1" ht="9" customHeight="1" x14ac:dyDescent="0.3">
      <c r="A108" s="758"/>
    </row>
    <row r="109" spans="1:1" ht="29.25" customHeight="1" x14ac:dyDescent="0.3">
      <c r="A109" s="147"/>
    </row>
    <row r="110" spans="1:1" ht="22.5" customHeight="1" x14ac:dyDescent="0.3">
      <c r="A110" s="146"/>
    </row>
    <row r="111" spans="1:1" ht="30.75" customHeight="1" x14ac:dyDescent="0.3">
      <c r="A111" s="147"/>
    </row>
    <row r="112" spans="1:1" ht="27" customHeight="1" x14ac:dyDescent="0.3">
      <c r="A112" s="147"/>
    </row>
    <row r="113" spans="1:1" ht="50.25" customHeight="1" x14ac:dyDescent="0.3">
      <c r="A113" s="147"/>
    </row>
    <row r="114" spans="1:1" ht="26.25" customHeight="1" x14ac:dyDescent="0.3">
      <c r="A114" s="147"/>
    </row>
    <row r="115" spans="1:1" ht="25.5" customHeight="1" x14ac:dyDescent="0.3">
      <c r="A115" s="147"/>
    </row>
    <row r="116" spans="1:1" ht="19.5" customHeight="1" x14ac:dyDescent="0.3">
      <c r="A116" s="758"/>
    </row>
    <row r="117" spans="1:1" ht="18.75" customHeight="1" x14ac:dyDescent="0.3">
      <c r="A117" s="758"/>
    </row>
    <row r="118" spans="1:1" hidden="1" x14ac:dyDescent="0.3">
      <c r="A118" s="758"/>
    </row>
    <row r="119" spans="1:1" ht="22.5" customHeight="1" x14ac:dyDescent="0.3">
      <c r="A119" s="147"/>
    </row>
    <row r="120" spans="1:1" ht="22.5" customHeight="1" x14ac:dyDescent="0.3">
      <c r="A120" s="147"/>
    </row>
    <row r="121" spans="1:1" ht="33.75" customHeight="1" x14ac:dyDescent="0.3">
      <c r="A121" s="758"/>
    </row>
    <row r="122" spans="1:1" ht="16.5" customHeight="1" x14ac:dyDescent="0.3">
      <c r="A122" s="758"/>
    </row>
    <row r="123" spans="1:1" ht="8.25" customHeight="1" x14ac:dyDescent="0.3">
      <c r="A123" s="147"/>
    </row>
    <row r="125" spans="1:1" x14ac:dyDescent="0.3">
      <c r="A125" s="148"/>
    </row>
    <row r="126" spans="1:1" x14ac:dyDescent="0.3">
      <c r="A126" s="148"/>
    </row>
    <row r="127" spans="1:1" ht="30" customHeight="1" x14ac:dyDescent="0.3">
      <c r="A127" s="149"/>
    </row>
    <row r="128" spans="1:1" x14ac:dyDescent="0.3">
      <c r="A128" s="148"/>
    </row>
    <row r="129" spans="1:1" x14ac:dyDescent="0.3">
      <c r="A129" s="148"/>
    </row>
    <row r="130" spans="1:1" x14ac:dyDescent="0.3">
      <c r="A130" s="148"/>
    </row>
    <row r="131" spans="1:1" ht="10.5" customHeight="1" x14ac:dyDescent="0.3">
      <c r="A131" s="148"/>
    </row>
    <row r="132" spans="1:1" x14ac:dyDescent="0.3">
      <c r="A132" s="148"/>
    </row>
    <row r="133" spans="1:1" ht="8.25" customHeight="1" x14ac:dyDescent="0.3">
      <c r="A133" s="148"/>
    </row>
    <row r="134" spans="1:1" x14ac:dyDescent="0.3">
      <c r="A134" s="150"/>
    </row>
    <row r="135" spans="1:1" ht="34.5" customHeight="1" x14ac:dyDescent="0.3">
      <c r="A135" s="149"/>
    </row>
    <row r="136" spans="1:1" ht="30" customHeight="1" x14ac:dyDescent="0.3">
      <c r="A136" s="149"/>
    </row>
    <row r="137" spans="1:1" ht="30.75" customHeight="1" x14ac:dyDescent="0.3">
      <c r="A137" s="149"/>
    </row>
    <row r="138" spans="1:1" ht="29.25" customHeight="1" x14ac:dyDescent="0.3">
      <c r="A138" s="149"/>
    </row>
    <row r="139" spans="1:1" ht="24.75" customHeight="1" x14ac:dyDescent="0.3">
      <c r="A139" s="149"/>
    </row>
    <row r="140" spans="1:1" ht="29.25" customHeight="1" x14ac:dyDescent="0.3">
      <c r="A140" s="149"/>
    </row>
    <row r="141" spans="1:1" ht="21.75" customHeight="1" x14ac:dyDescent="0.3">
      <c r="A141" s="149"/>
    </row>
    <row r="142" spans="1:1" ht="23.25" customHeight="1" x14ac:dyDescent="0.3">
      <c r="A142" s="149"/>
    </row>
    <row r="143" spans="1:1" ht="10.5" customHeight="1" x14ac:dyDescent="0.3">
      <c r="A143" s="148"/>
    </row>
    <row r="144" spans="1:1" x14ac:dyDescent="0.3">
      <c r="A144" s="151"/>
    </row>
    <row r="145" spans="1:1" x14ac:dyDescent="0.3">
      <c r="A145" s="152"/>
    </row>
    <row r="146" spans="1:1" ht="47.25" customHeight="1" x14ac:dyDescent="0.3">
      <c r="A146" s="131"/>
    </row>
    <row r="147" spans="1:1" x14ac:dyDescent="0.3">
      <c r="A147" s="131"/>
    </row>
    <row r="148" spans="1:1" ht="66" customHeight="1" x14ac:dyDescent="0.3">
      <c r="A148" s="131"/>
    </row>
    <row r="149" spans="1:1" ht="43.5" customHeight="1" x14ac:dyDescent="0.3">
      <c r="A149" s="131"/>
    </row>
    <row r="150" spans="1:1" x14ac:dyDescent="0.3">
      <c r="A150" s="131"/>
    </row>
    <row r="151" spans="1:1" ht="62.25" customHeight="1" x14ac:dyDescent="0.3">
      <c r="A151" s="131"/>
    </row>
    <row r="152" spans="1:1" x14ac:dyDescent="0.3">
      <c r="A152" s="131"/>
    </row>
    <row r="153" spans="1:1" ht="113.25" customHeight="1" x14ac:dyDescent="0.3">
      <c r="A153" s="131"/>
    </row>
    <row r="154" spans="1:1" ht="64.5" customHeight="1" x14ac:dyDescent="0.3">
      <c r="A154" s="131"/>
    </row>
    <row r="155" spans="1:1" x14ac:dyDescent="0.3">
      <c r="A155" s="131"/>
    </row>
    <row r="156" spans="1:1" ht="53.25" customHeight="1" x14ac:dyDescent="0.3">
      <c r="A156" s="131"/>
    </row>
    <row r="157" spans="1:1" x14ac:dyDescent="0.3">
      <c r="A157" s="131"/>
    </row>
    <row r="158" spans="1:1" ht="64.5" customHeight="1" x14ac:dyDescent="0.3">
      <c r="A158" s="131"/>
    </row>
    <row r="159" spans="1:1" x14ac:dyDescent="0.3">
      <c r="A159" s="131"/>
    </row>
    <row r="160" spans="1:1" ht="45.75" customHeight="1" x14ac:dyDescent="0.3">
      <c r="A160" s="131"/>
    </row>
    <row r="161" spans="1:1" x14ac:dyDescent="0.3">
      <c r="A161" s="131"/>
    </row>
    <row r="162" spans="1:1" ht="46.5" customHeight="1" x14ac:dyDescent="0.3">
      <c r="A162" s="131"/>
    </row>
    <row r="163" spans="1:1" x14ac:dyDescent="0.3">
      <c r="A163" s="131"/>
    </row>
    <row r="164" spans="1:1" x14ac:dyDescent="0.3">
      <c r="A164" s="131"/>
    </row>
    <row r="165" spans="1:1" x14ac:dyDescent="0.3">
      <c r="A165" s="131"/>
    </row>
    <row r="166" spans="1:1" x14ac:dyDescent="0.3">
      <c r="A166" s="131"/>
    </row>
    <row r="167" spans="1:1" x14ac:dyDescent="0.3">
      <c r="A167" s="131"/>
    </row>
    <row r="168" spans="1:1" ht="63" customHeight="1" x14ac:dyDescent="0.3">
      <c r="A168" s="131"/>
    </row>
    <row r="169" spans="1:1" x14ac:dyDescent="0.3">
      <c r="A169" s="131"/>
    </row>
    <row r="170" spans="1:1" ht="46.5" customHeight="1" x14ac:dyDescent="0.3">
      <c r="A170" s="131"/>
    </row>
    <row r="171" spans="1:1" x14ac:dyDescent="0.3">
      <c r="A171" s="131"/>
    </row>
    <row r="172" spans="1:1" x14ac:dyDescent="0.3">
      <c r="A172" s="131"/>
    </row>
    <row r="173" spans="1:1" x14ac:dyDescent="0.3">
      <c r="A173" s="131"/>
    </row>
    <row r="174" spans="1:1" x14ac:dyDescent="0.3">
      <c r="A174" s="131"/>
    </row>
    <row r="175" spans="1:1" x14ac:dyDescent="0.3">
      <c r="A175" s="131"/>
    </row>
    <row r="176" spans="1:1" ht="63.75" customHeight="1" x14ac:dyDescent="0.3">
      <c r="A176" s="131"/>
    </row>
    <row r="177" spans="1:1" x14ac:dyDescent="0.3">
      <c r="A177" s="131"/>
    </row>
    <row r="178" spans="1:1" ht="63" customHeight="1" x14ac:dyDescent="0.3">
      <c r="A178" s="131"/>
    </row>
    <row r="179" spans="1:1" ht="47.25" customHeight="1" x14ac:dyDescent="0.3">
      <c r="A179" s="131"/>
    </row>
    <row r="180" spans="1:1" ht="48" customHeight="1" x14ac:dyDescent="0.3">
      <c r="A180" s="131"/>
    </row>
    <row r="181" spans="1:1" x14ac:dyDescent="0.3">
      <c r="A181" s="131"/>
    </row>
    <row r="182" spans="1:1" x14ac:dyDescent="0.3">
      <c r="A182" s="131"/>
    </row>
    <row r="183" spans="1:1" x14ac:dyDescent="0.3">
      <c r="A183" s="131"/>
    </row>
    <row r="184" spans="1:1" ht="48.75" customHeight="1" x14ac:dyDescent="0.3">
      <c r="A184" s="131"/>
    </row>
    <row r="185" spans="1:1" ht="47.25" customHeight="1" x14ac:dyDescent="0.3">
      <c r="A185" s="131"/>
    </row>
    <row r="186" spans="1:1" ht="47.25" customHeight="1" x14ac:dyDescent="0.3">
      <c r="A186" s="131"/>
    </row>
    <row r="187" spans="1:1" ht="62.25" customHeight="1" x14ac:dyDescent="0.3">
      <c r="A187" s="131"/>
    </row>
    <row r="188" spans="1:1" ht="30.75" customHeight="1" x14ac:dyDescent="0.3">
      <c r="A188" s="131"/>
    </row>
    <row r="189" spans="1:1" ht="47.25" customHeight="1" x14ac:dyDescent="0.3">
      <c r="A189" s="131"/>
    </row>
    <row r="190" spans="1:1" ht="26.25" customHeight="1" x14ac:dyDescent="0.3">
      <c r="A190" s="131"/>
    </row>
    <row r="191" spans="1:1" x14ac:dyDescent="0.3">
      <c r="A191" s="152"/>
    </row>
  </sheetData>
  <mergeCells count="35">
    <mergeCell ref="A121:A122"/>
    <mergeCell ref="A107:A108"/>
    <mergeCell ref="A116:A118"/>
    <mergeCell ref="A103:A106"/>
    <mergeCell ref="B13:F13"/>
    <mergeCell ref="B14:F14"/>
    <mergeCell ref="B15:F15"/>
    <mergeCell ref="B20:F20"/>
    <mergeCell ref="B21:F21"/>
    <mergeCell ref="B19:F19"/>
    <mergeCell ref="B16:F18"/>
    <mergeCell ref="A1:L2"/>
    <mergeCell ref="B23:J23"/>
    <mergeCell ref="B6:K7"/>
    <mergeCell ref="B10:F10"/>
    <mergeCell ref="G10:K10"/>
    <mergeCell ref="G11:K11"/>
    <mergeCell ref="B11:F11"/>
    <mergeCell ref="B12:F12"/>
    <mergeCell ref="H21:I21"/>
    <mergeCell ref="J21:K21"/>
    <mergeCell ref="J18:K18"/>
    <mergeCell ref="H19:I19"/>
    <mergeCell ref="J19:K19"/>
    <mergeCell ref="H20:I20"/>
    <mergeCell ref="J20:K20"/>
    <mergeCell ref="G12:K12"/>
    <mergeCell ref="G13:K13"/>
    <mergeCell ref="G14:K14"/>
    <mergeCell ref="G15:K15"/>
    <mergeCell ref="G16:G18"/>
    <mergeCell ref="H16:K16"/>
    <mergeCell ref="H17:I17"/>
    <mergeCell ref="J17:K17"/>
    <mergeCell ref="H18:I18"/>
  </mergeCells>
  <pageMargins left="0.7" right="0.7" top="0.75" bottom="0.75" header="0.3" footer="0.3"/>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2"/>
  <sheetViews>
    <sheetView workbookViewId="0">
      <selection sqref="A1:L2"/>
    </sheetView>
  </sheetViews>
  <sheetFormatPr defaultColWidth="8.85546875" defaultRowHeight="18.75" x14ac:dyDescent="0.3"/>
  <cols>
    <col min="1" max="1" width="3.7109375" style="126" customWidth="1"/>
    <col min="2" max="2" width="5.28515625" style="126" customWidth="1"/>
    <col min="3" max="3" width="4.5703125" style="126" customWidth="1"/>
    <col min="4" max="4" width="4.140625" style="126" customWidth="1"/>
    <col min="5" max="5" width="3.7109375" style="126" customWidth="1"/>
    <col min="6" max="6" width="20.5703125" style="126" customWidth="1"/>
    <col min="7" max="8" width="11.42578125" style="126" customWidth="1"/>
    <col min="9" max="9" width="10.7109375" style="126" customWidth="1"/>
    <col min="10" max="10" width="12.28515625" style="126" customWidth="1"/>
    <col min="11" max="11" width="7.7109375" style="126" hidden="1" customWidth="1"/>
    <col min="12" max="12" width="8.85546875" style="126" hidden="1" customWidth="1"/>
    <col min="13" max="16384" width="8.85546875" style="126"/>
  </cols>
  <sheetData>
    <row r="1" spans="1:13" ht="18.75" customHeight="1" x14ac:dyDescent="0.3">
      <c r="A1" s="724" t="s">
        <v>971</v>
      </c>
      <c r="B1" s="725"/>
      <c r="C1" s="725"/>
      <c r="D1" s="725"/>
      <c r="E1" s="725"/>
      <c r="F1" s="725"/>
      <c r="G1" s="725"/>
      <c r="H1" s="725"/>
      <c r="I1" s="725"/>
      <c r="J1" s="725"/>
      <c r="K1" s="725"/>
      <c r="L1" s="725"/>
      <c r="M1" s="125"/>
    </row>
    <row r="2" spans="1:13" ht="114" customHeight="1" x14ac:dyDescent="0.3">
      <c r="A2" s="725"/>
      <c r="B2" s="725"/>
      <c r="C2" s="725"/>
      <c r="D2" s="725"/>
      <c r="E2" s="725"/>
      <c r="F2" s="725"/>
      <c r="G2" s="725"/>
      <c r="H2" s="725"/>
      <c r="I2" s="725"/>
      <c r="J2" s="725"/>
      <c r="K2" s="725"/>
      <c r="L2" s="725"/>
    </row>
    <row r="3" spans="1:13" x14ac:dyDescent="0.3">
      <c r="A3" s="124"/>
      <c r="B3" s="124"/>
      <c r="C3" s="124"/>
      <c r="D3" s="124"/>
      <c r="E3" s="124"/>
      <c r="F3" s="124"/>
      <c r="G3" s="127"/>
    </row>
    <row r="4" spans="1:13" x14ac:dyDescent="0.3">
      <c r="B4" s="128" t="s">
        <v>1136</v>
      </c>
    </row>
    <row r="5" spans="1:13" ht="7.9" customHeight="1" x14ac:dyDescent="0.3">
      <c r="A5" s="463"/>
      <c r="B5" s="463"/>
      <c r="C5" s="463"/>
      <c r="D5" s="463"/>
      <c r="E5" s="463"/>
      <c r="F5" s="463"/>
      <c r="G5" s="463"/>
      <c r="H5" s="463"/>
    </row>
    <row r="6" spans="1:13" ht="7.15" customHeight="1" x14ac:dyDescent="0.3">
      <c r="A6" s="784" t="s">
        <v>423</v>
      </c>
      <c r="B6" s="785"/>
      <c r="C6" s="785"/>
      <c r="D6" s="785"/>
      <c r="E6" s="785"/>
      <c r="F6" s="785"/>
      <c r="G6" s="785"/>
      <c r="H6" s="785"/>
      <c r="I6" s="785"/>
      <c r="J6" s="785"/>
    </row>
    <row r="7" spans="1:13" ht="66.75" customHeight="1" x14ac:dyDescent="0.3">
      <c r="A7" s="785"/>
      <c r="B7" s="785"/>
      <c r="C7" s="785"/>
      <c r="D7" s="785"/>
      <c r="E7" s="785"/>
      <c r="F7" s="785"/>
      <c r="G7" s="785"/>
      <c r="H7" s="785"/>
      <c r="I7" s="785"/>
      <c r="J7" s="785"/>
    </row>
    <row r="8" spans="1:13" ht="15.75" customHeight="1" x14ac:dyDescent="0.3">
      <c r="A8" s="463"/>
      <c r="B8" s="463"/>
      <c r="C8" s="463"/>
      <c r="D8" s="463"/>
      <c r="E8" s="772" t="s">
        <v>1142</v>
      </c>
      <c r="F8" s="773"/>
      <c r="G8" s="463"/>
      <c r="H8" s="463"/>
    </row>
    <row r="9" spans="1:13" ht="16.5" customHeight="1" thickBot="1" x14ac:dyDescent="0.35">
      <c r="A9" s="463"/>
      <c r="B9" s="463"/>
      <c r="C9" s="463"/>
      <c r="D9" s="463"/>
      <c r="E9" s="463"/>
      <c r="F9" s="463"/>
      <c r="G9" s="463"/>
      <c r="H9" s="463"/>
    </row>
    <row r="10" spans="1:13" ht="51" customHeight="1" thickBot="1" x14ac:dyDescent="0.35">
      <c r="A10" s="728" t="s">
        <v>82</v>
      </c>
      <c r="B10" s="729"/>
      <c r="C10" s="729"/>
      <c r="D10" s="729"/>
      <c r="E10" s="730"/>
      <c r="F10" s="728" t="s">
        <v>1141</v>
      </c>
      <c r="G10" s="731"/>
      <c r="H10" s="731"/>
      <c r="I10" s="731"/>
      <c r="J10" s="732"/>
    </row>
    <row r="11" spans="1:13" ht="21" customHeight="1" thickBot="1" x14ac:dyDescent="0.35">
      <c r="A11" s="733" t="s">
        <v>35</v>
      </c>
      <c r="B11" s="734"/>
      <c r="C11" s="734"/>
      <c r="D11" s="734"/>
      <c r="E11" s="735"/>
      <c r="F11" s="736">
        <v>6626002291</v>
      </c>
      <c r="G11" s="737"/>
      <c r="H11" s="737"/>
      <c r="I11" s="737"/>
      <c r="J11" s="738"/>
    </row>
    <row r="12" spans="1:13" ht="21" customHeight="1" thickBot="1" x14ac:dyDescent="0.35">
      <c r="A12" s="733" t="s">
        <v>36</v>
      </c>
      <c r="B12" s="734"/>
      <c r="C12" s="734"/>
      <c r="D12" s="734"/>
      <c r="E12" s="735"/>
      <c r="F12" s="736">
        <v>997450001</v>
      </c>
      <c r="G12" s="737"/>
      <c r="H12" s="737"/>
      <c r="I12" s="737"/>
      <c r="J12" s="738"/>
    </row>
    <row r="13" spans="1:13" ht="23.45" customHeight="1" thickBot="1" x14ac:dyDescent="0.35">
      <c r="A13" s="733" t="s">
        <v>83</v>
      </c>
      <c r="B13" s="734"/>
      <c r="C13" s="734"/>
      <c r="D13" s="734"/>
      <c r="E13" s="735"/>
      <c r="F13" s="728" t="s">
        <v>90</v>
      </c>
      <c r="G13" s="729"/>
      <c r="H13" s="729"/>
      <c r="I13" s="729"/>
      <c r="J13" s="730"/>
    </row>
    <row r="14" spans="1:13" ht="85.5" customHeight="1" thickBot="1" x14ac:dyDescent="0.35">
      <c r="A14" s="728" t="s">
        <v>84</v>
      </c>
      <c r="B14" s="729"/>
      <c r="C14" s="729"/>
      <c r="D14" s="729"/>
      <c r="E14" s="730"/>
      <c r="F14" s="728" t="s">
        <v>1161</v>
      </c>
      <c r="G14" s="768"/>
      <c r="H14" s="768"/>
      <c r="I14" s="768"/>
      <c r="J14" s="769"/>
    </row>
    <row r="15" spans="1:13" ht="85.5" customHeight="1" thickBot="1" x14ac:dyDescent="0.35">
      <c r="A15" s="765" t="s">
        <v>442</v>
      </c>
      <c r="B15" s="766"/>
      <c r="C15" s="766"/>
      <c r="D15" s="766"/>
      <c r="E15" s="767"/>
      <c r="F15" s="728" t="s">
        <v>1123</v>
      </c>
      <c r="G15" s="768"/>
      <c r="H15" s="768"/>
      <c r="I15" s="768"/>
      <c r="J15" s="769"/>
    </row>
    <row r="16" spans="1:13" ht="69.75" customHeight="1" thickBot="1" x14ac:dyDescent="0.35">
      <c r="A16" s="728" t="s">
        <v>85</v>
      </c>
      <c r="B16" s="729"/>
      <c r="C16" s="729"/>
      <c r="D16" s="729"/>
      <c r="E16" s="730"/>
      <c r="F16" s="728" t="s">
        <v>91</v>
      </c>
      <c r="G16" s="737"/>
      <c r="H16" s="737"/>
      <c r="I16" s="737"/>
      <c r="J16" s="738"/>
    </row>
    <row r="17" spans="1:10" ht="34.15" customHeight="1" thickBot="1" x14ac:dyDescent="0.35">
      <c r="A17" s="741" t="s">
        <v>86</v>
      </c>
      <c r="B17" s="742"/>
      <c r="C17" s="742"/>
      <c r="D17" s="742"/>
      <c r="E17" s="743"/>
      <c r="F17" s="750" t="s">
        <v>92</v>
      </c>
      <c r="G17" s="753" t="s">
        <v>93</v>
      </c>
      <c r="H17" s="754"/>
      <c r="I17" s="754"/>
      <c r="J17" s="755"/>
    </row>
    <row r="18" spans="1:10" ht="34.15" customHeight="1" thickBot="1" x14ac:dyDescent="0.35">
      <c r="A18" s="744"/>
      <c r="B18" s="745"/>
      <c r="C18" s="745"/>
      <c r="D18" s="745"/>
      <c r="E18" s="746"/>
      <c r="F18" s="751"/>
      <c r="G18" s="774" t="s">
        <v>1162</v>
      </c>
      <c r="H18" s="768"/>
      <c r="I18" s="768"/>
      <c r="J18" s="769"/>
    </row>
    <row r="19" spans="1:10" ht="18.600000000000001" customHeight="1" thickBot="1" x14ac:dyDescent="0.35">
      <c r="A19" s="747"/>
      <c r="B19" s="748"/>
      <c r="C19" s="748"/>
      <c r="D19" s="748"/>
      <c r="E19" s="749"/>
      <c r="F19" s="752"/>
      <c r="G19" s="757" t="s">
        <v>94</v>
      </c>
      <c r="H19" s="737"/>
      <c r="I19" s="737"/>
      <c r="J19" s="738"/>
    </row>
    <row r="20" spans="1:10" ht="49.5" customHeight="1" thickBot="1" x14ac:dyDescent="0.35">
      <c r="A20" s="741" t="s">
        <v>424</v>
      </c>
      <c r="B20" s="781"/>
      <c r="C20" s="781"/>
      <c r="D20" s="781"/>
      <c r="E20" s="782"/>
      <c r="F20" s="468" t="s">
        <v>427</v>
      </c>
      <c r="G20" s="154" t="s">
        <v>428</v>
      </c>
      <c r="H20" s="469" t="s">
        <v>429</v>
      </c>
      <c r="I20" s="776" t="s">
        <v>430</v>
      </c>
      <c r="J20" s="740"/>
    </row>
    <row r="21" spans="1:10" ht="58.5" customHeight="1" thickBot="1" x14ac:dyDescent="0.35">
      <c r="A21" s="744"/>
      <c r="B21" s="783"/>
      <c r="C21" s="783"/>
      <c r="D21" s="783"/>
      <c r="E21" s="746"/>
      <c r="F21" s="153" t="s">
        <v>425</v>
      </c>
      <c r="G21" s="154" t="s">
        <v>426</v>
      </c>
      <c r="H21" s="471">
        <v>15434</v>
      </c>
      <c r="I21" s="777">
        <v>15434</v>
      </c>
      <c r="J21" s="778"/>
    </row>
    <row r="22" spans="1:10" ht="81.75" customHeight="1" thickBot="1" x14ac:dyDescent="0.35">
      <c r="A22" s="744"/>
      <c r="B22" s="745"/>
      <c r="C22" s="745"/>
      <c r="D22" s="745"/>
      <c r="E22" s="746"/>
      <c r="F22" s="470" t="s">
        <v>431</v>
      </c>
      <c r="G22" s="154" t="s">
        <v>426</v>
      </c>
      <c r="H22" s="471">
        <v>5343</v>
      </c>
      <c r="I22" s="777">
        <v>5343</v>
      </c>
      <c r="J22" s="778"/>
    </row>
    <row r="23" spans="1:10" ht="72" customHeight="1" thickBot="1" x14ac:dyDescent="0.35">
      <c r="A23" s="747"/>
      <c r="B23" s="748"/>
      <c r="C23" s="748"/>
      <c r="D23" s="748"/>
      <c r="E23" s="749"/>
      <c r="F23" s="154" t="s">
        <v>432</v>
      </c>
      <c r="G23" s="468" t="s">
        <v>426</v>
      </c>
      <c r="H23" s="472">
        <v>10091</v>
      </c>
      <c r="I23" s="779">
        <v>10091</v>
      </c>
      <c r="J23" s="780"/>
    </row>
    <row r="24" spans="1:10" ht="93" customHeight="1" thickBot="1" x14ac:dyDescent="0.35">
      <c r="A24" s="741" t="s">
        <v>433</v>
      </c>
      <c r="B24" s="781"/>
      <c r="C24" s="781"/>
      <c r="D24" s="781"/>
      <c r="E24" s="782"/>
      <c r="F24" s="468" t="s">
        <v>434</v>
      </c>
      <c r="G24" s="154" t="s">
        <v>428</v>
      </c>
      <c r="H24" s="469" t="s">
        <v>441</v>
      </c>
      <c r="I24" s="467" t="s">
        <v>436</v>
      </c>
      <c r="J24" s="154" t="s">
        <v>437</v>
      </c>
    </row>
    <row r="25" spans="1:10" ht="48" customHeight="1" thickBot="1" x14ac:dyDescent="0.35">
      <c r="A25" s="744"/>
      <c r="B25" s="783"/>
      <c r="C25" s="783"/>
      <c r="D25" s="783"/>
      <c r="E25" s="746"/>
      <c r="F25" s="473" t="s">
        <v>439</v>
      </c>
      <c r="G25" s="154" t="s">
        <v>426</v>
      </c>
      <c r="H25" s="471" t="s">
        <v>435</v>
      </c>
      <c r="I25" s="649">
        <v>615</v>
      </c>
      <c r="J25" s="154">
        <v>930</v>
      </c>
    </row>
    <row r="26" spans="1:10" ht="107.25" customHeight="1" thickBot="1" x14ac:dyDescent="0.35">
      <c r="A26" s="744"/>
      <c r="B26" s="745"/>
      <c r="C26" s="745"/>
      <c r="D26" s="745"/>
      <c r="E26" s="746"/>
      <c r="F26" s="470" t="s">
        <v>438</v>
      </c>
      <c r="G26" s="154" t="s">
        <v>426</v>
      </c>
      <c r="H26" s="471" t="s">
        <v>435</v>
      </c>
      <c r="I26" s="649">
        <v>213</v>
      </c>
      <c r="J26" s="154">
        <v>322</v>
      </c>
    </row>
    <row r="27" spans="1:10" ht="115.5" thickBot="1" x14ac:dyDescent="0.35">
      <c r="A27" s="747"/>
      <c r="B27" s="748"/>
      <c r="C27" s="748"/>
      <c r="D27" s="748"/>
      <c r="E27" s="749"/>
      <c r="F27" s="154" t="s">
        <v>440</v>
      </c>
      <c r="G27" s="468" t="s">
        <v>426</v>
      </c>
      <c r="H27" s="472" t="s">
        <v>435</v>
      </c>
      <c r="I27" s="649">
        <v>402</v>
      </c>
      <c r="J27" s="154">
        <v>608</v>
      </c>
    </row>
    <row r="28" spans="1:10" x14ac:dyDescent="0.3">
      <c r="A28" s="463"/>
      <c r="B28" s="463"/>
      <c r="C28" s="463"/>
      <c r="D28" s="463"/>
      <c r="E28" s="463"/>
      <c r="F28" s="463"/>
      <c r="G28" s="463"/>
      <c r="H28" s="463"/>
    </row>
    <row r="29" spans="1:10" ht="82.5" customHeight="1" x14ac:dyDescent="0.3">
      <c r="A29" s="770" t="s">
        <v>1163</v>
      </c>
      <c r="B29" s="771"/>
      <c r="C29" s="771"/>
      <c r="D29" s="771"/>
      <c r="E29" s="771"/>
      <c r="F29" s="771"/>
      <c r="G29" s="771"/>
      <c r="H29" s="771"/>
      <c r="I29" s="771"/>
      <c r="J29" s="771"/>
    </row>
    <row r="30" spans="1:10" x14ac:dyDescent="0.3">
      <c r="A30" s="770"/>
      <c r="B30" s="771"/>
      <c r="C30" s="771"/>
      <c r="D30" s="771"/>
      <c r="E30" s="771"/>
      <c r="F30" s="771"/>
      <c r="G30" s="771"/>
      <c r="H30" s="771"/>
      <c r="I30" s="771"/>
      <c r="J30" s="771"/>
    </row>
    <row r="31" spans="1:10" s="137" customFormat="1" x14ac:dyDescent="0.3">
      <c r="A31" s="775"/>
      <c r="B31" s="771"/>
      <c r="C31" s="771"/>
      <c r="D31" s="771"/>
      <c r="E31" s="771"/>
      <c r="F31" s="771"/>
      <c r="G31" s="771"/>
      <c r="H31" s="771"/>
      <c r="I31" s="771"/>
      <c r="J31" s="771"/>
    </row>
    <row r="32" spans="1:10" s="137" customFormat="1" ht="19.5" customHeight="1" x14ac:dyDescent="0.3">
      <c r="A32" s="775"/>
      <c r="B32" s="727"/>
      <c r="C32" s="727"/>
      <c r="D32" s="727"/>
      <c r="E32" s="727"/>
      <c r="F32" s="727"/>
      <c r="G32" s="727"/>
      <c r="H32" s="727"/>
      <c r="I32" s="727"/>
      <c r="J32" s="727"/>
    </row>
    <row r="33" spans="1:8" ht="13.5" customHeight="1" x14ac:dyDescent="0.3">
      <c r="A33" s="463"/>
      <c r="B33" s="463"/>
      <c r="C33" s="463"/>
      <c r="D33" s="463"/>
      <c r="E33" s="463"/>
      <c r="F33" s="463"/>
      <c r="G33" s="463"/>
      <c r="H33" s="463"/>
    </row>
    <row r="34" spans="1:8" x14ac:dyDescent="0.3">
      <c r="A34" s="463"/>
      <c r="B34" s="463"/>
      <c r="C34" s="463"/>
      <c r="D34" s="463"/>
      <c r="E34" s="463"/>
      <c r="F34" s="463"/>
      <c r="G34" s="463"/>
      <c r="H34" s="463"/>
    </row>
    <row r="35" spans="1:8" ht="24" customHeight="1" x14ac:dyDescent="0.3">
      <c r="A35" s="463"/>
      <c r="B35" s="463"/>
      <c r="C35" s="463"/>
      <c r="D35" s="463"/>
      <c r="E35" s="463"/>
      <c r="F35" s="463"/>
      <c r="G35" s="463"/>
      <c r="H35" s="463"/>
    </row>
    <row r="36" spans="1:8" x14ac:dyDescent="0.3">
      <c r="A36" s="463"/>
      <c r="B36" s="463"/>
      <c r="C36" s="463"/>
      <c r="D36" s="463"/>
      <c r="E36" s="463"/>
      <c r="F36" s="463"/>
      <c r="G36" s="463"/>
      <c r="H36" s="463"/>
    </row>
    <row r="37" spans="1:8" ht="28.9" customHeight="1" x14ac:dyDescent="0.3">
      <c r="A37" s="463"/>
      <c r="B37" s="463"/>
      <c r="C37" s="463"/>
      <c r="D37" s="463"/>
      <c r="E37" s="463"/>
      <c r="F37" s="463"/>
      <c r="G37" s="463"/>
      <c r="H37" s="463"/>
    </row>
    <row r="38" spans="1:8" x14ac:dyDescent="0.3">
      <c r="A38" s="463"/>
      <c r="B38" s="463"/>
      <c r="C38" s="463"/>
      <c r="D38" s="463"/>
      <c r="E38" s="463"/>
      <c r="F38" s="463"/>
      <c r="G38" s="463"/>
      <c r="H38" s="463"/>
    </row>
    <row r="39" spans="1:8" x14ac:dyDescent="0.3">
      <c r="A39" s="463"/>
      <c r="B39" s="463"/>
      <c r="C39" s="463"/>
      <c r="D39" s="463"/>
      <c r="E39" s="463"/>
      <c r="F39" s="463"/>
      <c r="G39" s="463"/>
      <c r="H39" s="463"/>
    </row>
    <row r="40" spans="1:8" x14ac:dyDescent="0.3">
      <c r="A40" s="463"/>
      <c r="B40" s="463"/>
      <c r="C40" s="463"/>
      <c r="D40" s="463"/>
      <c r="E40" s="463"/>
      <c r="F40" s="463"/>
      <c r="G40" s="463"/>
      <c r="H40" s="463"/>
    </row>
    <row r="41" spans="1:8" ht="51" customHeight="1" x14ac:dyDescent="0.3">
      <c r="A41" s="463"/>
      <c r="B41" s="463"/>
      <c r="C41" s="463"/>
      <c r="D41" s="463"/>
      <c r="E41" s="463"/>
      <c r="F41" s="463"/>
      <c r="G41" s="463"/>
      <c r="H41" s="463"/>
    </row>
    <row r="42" spans="1:8" x14ac:dyDescent="0.3">
      <c r="A42" s="463"/>
      <c r="B42" s="463"/>
      <c r="C42" s="463"/>
      <c r="D42" s="463"/>
      <c r="E42" s="463"/>
      <c r="F42" s="463"/>
      <c r="G42" s="463"/>
      <c r="H42" s="463"/>
    </row>
    <row r="43" spans="1:8" x14ac:dyDescent="0.3">
      <c r="A43" s="463"/>
      <c r="B43" s="463"/>
      <c r="C43" s="463"/>
      <c r="D43" s="463"/>
      <c r="E43" s="463"/>
      <c r="F43" s="463"/>
      <c r="G43" s="463"/>
      <c r="H43" s="463"/>
    </row>
    <row r="44" spans="1:8" x14ac:dyDescent="0.3">
      <c r="A44" s="463"/>
      <c r="B44" s="463"/>
      <c r="C44" s="463"/>
      <c r="D44" s="463"/>
      <c r="E44" s="463"/>
      <c r="F44" s="463"/>
      <c r="G44" s="463"/>
      <c r="H44" s="463"/>
    </row>
    <row r="45" spans="1:8" ht="29.25" customHeight="1" x14ac:dyDescent="0.3">
      <c r="A45" s="463"/>
      <c r="B45" s="463"/>
      <c r="C45" s="463"/>
      <c r="D45" s="463"/>
      <c r="E45" s="463"/>
      <c r="F45" s="463"/>
      <c r="G45" s="463"/>
      <c r="H45" s="463"/>
    </row>
    <row r="46" spans="1:8" x14ac:dyDescent="0.3">
      <c r="A46" s="463"/>
      <c r="B46" s="463"/>
      <c r="C46" s="463"/>
      <c r="D46" s="463"/>
      <c r="E46" s="463"/>
      <c r="F46" s="463"/>
      <c r="G46" s="463"/>
      <c r="H46" s="463"/>
    </row>
    <row r="47" spans="1:8" x14ac:dyDescent="0.3">
      <c r="A47" s="463"/>
      <c r="B47" s="463"/>
      <c r="C47" s="135"/>
      <c r="D47" s="463"/>
      <c r="E47" s="463"/>
      <c r="F47" s="463"/>
      <c r="G47" s="463"/>
      <c r="H47" s="463"/>
    </row>
    <row r="48" spans="1:8" x14ac:dyDescent="0.3">
      <c r="A48" s="463"/>
      <c r="B48" s="463"/>
      <c r="C48" s="463"/>
      <c r="D48" s="463"/>
      <c r="E48" s="463"/>
      <c r="F48" s="463"/>
      <c r="G48" s="463"/>
      <c r="H48" s="463"/>
    </row>
    <row r="49" spans="1:8" ht="27" customHeight="1" x14ac:dyDescent="0.3">
      <c r="A49" s="463"/>
      <c r="B49" s="463"/>
      <c r="C49" s="463"/>
      <c r="D49" s="463"/>
      <c r="E49" s="463"/>
      <c r="F49" s="463"/>
      <c r="G49" s="463"/>
      <c r="H49" s="463"/>
    </row>
    <row r="50" spans="1:8" ht="27" customHeight="1" x14ac:dyDescent="0.3">
      <c r="A50" s="463"/>
      <c r="B50" s="463"/>
      <c r="C50" s="463"/>
      <c r="D50" s="463"/>
      <c r="E50" s="463"/>
      <c r="F50" s="463"/>
      <c r="G50" s="463"/>
      <c r="H50" s="463"/>
    </row>
    <row r="51" spans="1:8" x14ac:dyDescent="0.3">
      <c r="A51" s="463"/>
      <c r="B51" s="463"/>
      <c r="C51" s="463"/>
      <c r="D51" s="463"/>
      <c r="E51" s="463"/>
      <c r="F51" s="463"/>
      <c r="G51" s="463"/>
      <c r="H51" s="463"/>
    </row>
    <row r="52" spans="1:8" x14ac:dyDescent="0.3">
      <c r="A52" s="463"/>
      <c r="B52" s="463"/>
      <c r="C52" s="463"/>
      <c r="D52" s="463"/>
      <c r="E52" s="463"/>
      <c r="F52" s="463"/>
      <c r="G52" s="463"/>
      <c r="H52" s="463"/>
    </row>
    <row r="53" spans="1:8" x14ac:dyDescent="0.3">
      <c r="A53" s="463"/>
      <c r="B53" s="463"/>
      <c r="C53" s="463"/>
      <c r="D53" s="463"/>
      <c r="E53" s="463"/>
      <c r="F53" s="463"/>
      <c r="G53" s="463"/>
      <c r="H53" s="463"/>
    </row>
    <row r="54" spans="1:8" ht="78" customHeight="1" x14ac:dyDescent="0.3">
      <c r="B54" s="463"/>
      <c r="C54" s="463"/>
      <c r="D54" s="463"/>
      <c r="E54" s="463"/>
      <c r="F54" s="463"/>
      <c r="G54" s="463"/>
      <c r="H54" s="463"/>
    </row>
    <row r="55" spans="1:8" ht="55.5" customHeight="1" x14ac:dyDescent="0.3">
      <c r="B55" s="463"/>
      <c r="C55" s="463"/>
      <c r="D55" s="463"/>
      <c r="E55" s="463"/>
      <c r="F55" s="463"/>
      <c r="G55" s="463"/>
      <c r="H55" s="463"/>
    </row>
    <row r="56" spans="1:8" x14ac:dyDescent="0.3">
      <c r="B56" s="463"/>
      <c r="C56" s="463"/>
      <c r="D56" s="463"/>
      <c r="E56" s="463"/>
      <c r="F56" s="463"/>
      <c r="G56" s="463"/>
      <c r="H56" s="463"/>
    </row>
    <row r="57" spans="1:8" x14ac:dyDescent="0.3">
      <c r="B57" s="463"/>
      <c r="C57" s="463"/>
      <c r="D57" s="463"/>
      <c r="E57" s="463"/>
      <c r="F57" s="463"/>
      <c r="G57" s="463"/>
      <c r="H57" s="463"/>
    </row>
    <row r="59" spans="1:8" ht="78" customHeight="1" x14ac:dyDescent="0.3"/>
    <row r="60" spans="1:8" ht="21" customHeight="1" x14ac:dyDescent="0.3"/>
    <row r="62" spans="1:8" ht="60.75" customHeight="1" x14ac:dyDescent="0.3"/>
    <row r="64" spans="1:8" ht="11.25" customHeight="1" x14ac:dyDescent="0.3"/>
    <row r="66" ht="10.5" customHeight="1" x14ac:dyDescent="0.3"/>
    <row r="67" ht="18" customHeight="1" x14ac:dyDescent="0.3"/>
    <row r="68" ht="13.5" customHeight="1" x14ac:dyDescent="0.3"/>
    <row r="69" ht="48.75" customHeight="1" x14ac:dyDescent="0.3"/>
    <row r="70" ht="31.5" customHeight="1" x14ac:dyDescent="0.3"/>
    <row r="71" ht="30" customHeight="1" x14ac:dyDescent="0.3"/>
    <row r="72" ht="45.75" customHeight="1" x14ac:dyDescent="0.3"/>
    <row r="73" ht="43.5" customHeight="1" x14ac:dyDescent="0.3"/>
    <row r="74" ht="32.25" customHeight="1" x14ac:dyDescent="0.3"/>
    <row r="75" ht="30" customHeight="1" x14ac:dyDescent="0.3"/>
    <row r="76" ht="28.5" customHeight="1" x14ac:dyDescent="0.3"/>
    <row r="77" ht="43.5" customHeight="1" x14ac:dyDescent="0.3"/>
    <row r="78" ht="24" customHeight="1" x14ac:dyDescent="0.3"/>
    <row r="79" ht="29.25" customHeight="1" x14ac:dyDescent="0.3"/>
    <row r="80" ht="30" customHeight="1" x14ac:dyDescent="0.3"/>
    <row r="81" ht="28.5" customHeight="1" x14ac:dyDescent="0.3"/>
    <row r="82" ht="6.75" customHeight="1" x14ac:dyDescent="0.3"/>
    <row r="84" ht="7.5" customHeight="1" x14ac:dyDescent="0.3"/>
    <row r="86" ht="9" customHeight="1" x14ac:dyDescent="0.3"/>
    <row r="87" ht="18" customHeight="1" x14ac:dyDescent="0.3"/>
    <row r="88" ht="18" customHeight="1" x14ac:dyDescent="0.3"/>
    <row r="91" ht="9.75" customHeight="1" x14ac:dyDescent="0.3"/>
    <row r="94" ht="34.5" customHeight="1" x14ac:dyDescent="0.3"/>
    <row r="95" ht="6.75" customHeight="1" x14ac:dyDescent="0.3"/>
    <row r="105" ht="12.75" customHeight="1" x14ac:dyDescent="0.3"/>
    <row r="106" ht="12.75" customHeight="1" x14ac:dyDescent="0.3"/>
    <row r="107" ht="12.75" customHeight="1" x14ac:dyDescent="0.3"/>
    <row r="108" ht="12.75" customHeight="1" x14ac:dyDescent="0.3"/>
    <row r="110" ht="9" customHeight="1" x14ac:dyDescent="0.3"/>
    <row r="111" ht="29.25" customHeight="1" x14ac:dyDescent="0.3"/>
    <row r="112" ht="22.5" customHeight="1" x14ac:dyDescent="0.3"/>
    <row r="113" ht="30.75" customHeight="1" x14ac:dyDescent="0.3"/>
    <row r="114" ht="27" customHeight="1" x14ac:dyDescent="0.3"/>
    <row r="115" ht="50.25" customHeight="1" x14ac:dyDescent="0.3"/>
    <row r="116" ht="26.25" customHeight="1" x14ac:dyDescent="0.3"/>
    <row r="117" ht="25.5" customHeight="1" x14ac:dyDescent="0.3"/>
    <row r="118" ht="19.5" customHeight="1" x14ac:dyDescent="0.3"/>
    <row r="119" ht="18.75" customHeight="1" x14ac:dyDescent="0.3"/>
    <row r="120" ht="18.75" hidden="1" customHeight="1" x14ac:dyDescent="0.3"/>
    <row r="121" ht="22.5" customHeight="1" x14ac:dyDescent="0.3"/>
    <row r="122" ht="22.5" customHeight="1" x14ac:dyDescent="0.3"/>
    <row r="123" ht="33.75" customHeight="1" x14ac:dyDescent="0.3"/>
    <row r="124" ht="16.5" customHeight="1" x14ac:dyDescent="0.3"/>
    <row r="125" ht="8.25" customHeight="1" x14ac:dyDescent="0.3"/>
    <row r="129" ht="30" customHeight="1" x14ac:dyDescent="0.3"/>
    <row r="133" ht="10.5" customHeight="1" x14ac:dyDescent="0.3"/>
    <row r="135" ht="8.25" customHeight="1" x14ac:dyDescent="0.3"/>
    <row r="137" ht="34.5" customHeight="1" x14ac:dyDescent="0.3"/>
    <row r="138" ht="30" customHeight="1" x14ac:dyDescent="0.3"/>
    <row r="139" ht="30.75" customHeight="1" x14ac:dyDescent="0.3"/>
    <row r="140" ht="29.25" customHeight="1" x14ac:dyDescent="0.3"/>
    <row r="141" ht="24.75" customHeight="1" x14ac:dyDescent="0.3"/>
    <row r="142" ht="29.25" customHeight="1" x14ac:dyDescent="0.3"/>
    <row r="143" ht="21.75" customHeight="1" x14ac:dyDescent="0.3"/>
    <row r="144" ht="23.25" customHeight="1" x14ac:dyDescent="0.3"/>
    <row r="145" ht="10.5" customHeight="1" x14ac:dyDescent="0.3"/>
    <row r="148" ht="47.25" customHeight="1" x14ac:dyDescent="0.3"/>
    <row r="150" ht="66" customHeight="1" x14ac:dyDescent="0.3"/>
    <row r="151" ht="43.5" customHeight="1" x14ac:dyDescent="0.3"/>
    <row r="153" ht="62.25" customHeight="1" x14ac:dyDescent="0.3"/>
    <row r="155" ht="113.25" customHeight="1" x14ac:dyDescent="0.3"/>
    <row r="156" ht="64.5" customHeight="1" x14ac:dyDescent="0.3"/>
    <row r="158" ht="53.25" customHeight="1" x14ac:dyDescent="0.3"/>
    <row r="160" ht="64.5" customHeight="1" x14ac:dyDescent="0.3"/>
    <row r="162" ht="45.75" customHeight="1" x14ac:dyDescent="0.3"/>
    <row r="164" ht="46.5" customHeight="1" x14ac:dyDescent="0.3"/>
    <row r="170" ht="63" customHeight="1" x14ac:dyDescent="0.3"/>
    <row r="172" ht="46.5" customHeight="1" x14ac:dyDescent="0.3"/>
    <row r="178" ht="63.75" customHeight="1" x14ac:dyDescent="0.3"/>
    <row r="180" ht="63" customHeight="1" x14ac:dyDescent="0.3"/>
    <row r="181" ht="47.25" customHeight="1" x14ac:dyDescent="0.3"/>
    <row r="182" ht="48" customHeight="1" x14ac:dyDescent="0.3"/>
    <row r="186" ht="48.75" customHeight="1" x14ac:dyDescent="0.3"/>
    <row r="187" ht="47.25" customHeight="1" x14ac:dyDescent="0.3"/>
    <row r="188" ht="47.25" customHeight="1" x14ac:dyDescent="0.3"/>
    <row r="189" ht="62.25" customHeight="1" x14ac:dyDescent="0.3"/>
    <row r="190" ht="30.75" customHeight="1" x14ac:dyDescent="0.3"/>
    <row r="191" ht="47.25" customHeight="1" x14ac:dyDescent="0.3"/>
    <row r="192" ht="26.25" customHeight="1" x14ac:dyDescent="0.3"/>
  </sheetData>
  <mergeCells count="32">
    <mergeCell ref="F13:J13"/>
    <mergeCell ref="A14:E14"/>
    <mergeCell ref="F14:J14"/>
    <mergeCell ref="A6:J7"/>
    <mergeCell ref="A10:E10"/>
    <mergeCell ref="F10:J10"/>
    <mergeCell ref="A11:E11"/>
    <mergeCell ref="F11:J11"/>
    <mergeCell ref="A31:J31"/>
    <mergeCell ref="A32:J32"/>
    <mergeCell ref="I20:J20"/>
    <mergeCell ref="I21:J21"/>
    <mergeCell ref="I22:J22"/>
    <mergeCell ref="I23:J23"/>
    <mergeCell ref="A24:E27"/>
    <mergeCell ref="A20:E23"/>
    <mergeCell ref="A1:L2"/>
    <mergeCell ref="A15:E15"/>
    <mergeCell ref="F15:J15"/>
    <mergeCell ref="A29:J29"/>
    <mergeCell ref="A30:J30"/>
    <mergeCell ref="E8:F8"/>
    <mergeCell ref="G18:J18"/>
    <mergeCell ref="G19:J19"/>
    <mergeCell ref="A16:E16"/>
    <mergeCell ref="F16:J16"/>
    <mergeCell ref="A17:E19"/>
    <mergeCell ref="F17:F19"/>
    <mergeCell ref="G17:J17"/>
    <mergeCell ref="A12:E12"/>
    <mergeCell ref="F12:J12"/>
    <mergeCell ref="A13:E1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2.75" x14ac:dyDescent="0.2"/>
  <cols>
    <col min="1" max="1" width="73.7109375" customWidth="1"/>
  </cols>
  <sheetData>
    <row r="1" spans="1:1" ht="110.25" x14ac:dyDescent="0.2">
      <c r="A1" s="478" t="s">
        <v>1021</v>
      </c>
    </row>
    <row r="3" spans="1:1" ht="51" x14ac:dyDescent="0.2">
      <c r="A3" s="664" t="s">
        <v>1164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3"/>
  <sheetViews>
    <sheetView view="pageBreakPreview" topLeftCell="A2" zoomScaleSheetLayoutView="100" workbookViewId="0">
      <selection activeCell="A2" sqref="A2:I2"/>
    </sheetView>
  </sheetViews>
  <sheetFormatPr defaultRowHeight="12.75" x14ac:dyDescent="0.2"/>
  <cols>
    <col min="1" max="1" width="8.85546875" style="2"/>
    <col min="2" max="2" width="40.7109375" style="4" customWidth="1"/>
    <col min="3" max="3" width="14.85546875" style="4" customWidth="1"/>
    <col min="4" max="4" width="17.7109375" customWidth="1"/>
    <col min="5" max="5" width="11.140625" customWidth="1"/>
    <col min="6" max="6" width="16.7109375" customWidth="1"/>
    <col min="7" max="7" width="15.28515625" customWidth="1"/>
    <col min="8" max="8" width="11.42578125" customWidth="1"/>
    <col min="9" max="9" width="12.85546875" customWidth="1"/>
    <col min="10" max="10" width="12.85546875" hidden="1" customWidth="1"/>
    <col min="11" max="11" width="15.140625" hidden="1" customWidth="1"/>
    <col min="12" max="12" width="12.140625" hidden="1" customWidth="1"/>
    <col min="13" max="13" width="14.7109375" hidden="1" customWidth="1"/>
    <col min="14" max="14" width="12.85546875" hidden="1" customWidth="1"/>
    <col min="15" max="15" width="15.28515625" hidden="1" customWidth="1"/>
    <col min="16" max="16" width="16.7109375" hidden="1" customWidth="1"/>
    <col min="17" max="17" width="12.140625" hidden="1" customWidth="1"/>
    <col min="18" max="18" width="18.140625" hidden="1" customWidth="1"/>
    <col min="19" max="19" width="19.5703125" hidden="1" customWidth="1"/>
    <col min="20" max="20" width="12.85546875" hidden="1" customWidth="1"/>
    <col min="21" max="21" width="15.140625" hidden="1" customWidth="1"/>
    <col min="22" max="22" width="12.140625" hidden="1" customWidth="1"/>
    <col min="23" max="23" width="14.7109375" hidden="1" customWidth="1"/>
    <col min="24" max="24" width="12.85546875" hidden="1" customWidth="1"/>
  </cols>
  <sheetData>
    <row r="1" spans="1:24" ht="13.15" hidden="1" customHeight="1" x14ac:dyDescent="0.2">
      <c r="A1" s="787" t="s">
        <v>390</v>
      </c>
      <c r="B1" s="788"/>
      <c r="C1" s="788"/>
      <c r="D1" s="788"/>
      <c r="E1" s="788"/>
      <c r="F1" s="788"/>
      <c r="G1" s="788"/>
      <c r="H1" s="3"/>
      <c r="I1" s="3"/>
      <c r="J1" s="3"/>
      <c r="K1" s="3"/>
      <c r="L1" s="3"/>
      <c r="M1" s="3"/>
      <c r="N1" s="3"/>
      <c r="O1" s="3"/>
      <c r="P1" s="3"/>
      <c r="Q1" s="3"/>
      <c r="R1" s="3"/>
      <c r="S1" s="3"/>
      <c r="T1" s="3"/>
      <c r="U1" s="3"/>
      <c r="V1" s="3"/>
      <c r="W1" s="3"/>
      <c r="X1" s="3"/>
    </row>
    <row r="2" spans="1:24" ht="40.5" customHeight="1" x14ac:dyDescent="0.2">
      <c r="A2" s="789" t="s">
        <v>972</v>
      </c>
      <c r="B2" s="789"/>
      <c r="C2" s="789"/>
      <c r="D2" s="789"/>
      <c r="E2" s="790"/>
      <c r="F2" s="790"/>
      <c r="G2" s="790"/>
      <c r="H2" s="790"/>
      <c r="I2" s="790"/>
      <c r="J2" s="34"/>
      <c r="K2" s="34"/>
      <c r="L2" s="34"/>
      <c r="M2" s="34"/>
      <c r="N2" s="34"/>
      <c r="O2" s="34"/>
      <c r="P2" s="34"/>
      <c r="Q2" s="34"/>
      <c r="R2" s="34"/>
      <c r="S2" s="34"/>
      <c r="T2" s="34"/>
      <c r="U2" s="34"/>
      <c r="V2" s="34"/>
      <c r="W2" s="34"/>
      <c r="X2" s="34"/>
    </row>
    <row r="3" spans="1:24" ht="18.75" customHeight="1" x14ac:dyDescent="0.2">
      <c r="A3" s="792" t="s">
        <v>444</v>
      </c>
      <c r="B3" s="793"/>
      <c r="C3" s="793"/>
      <c r="D3" s="793"/>
      <c r="E3" s="793"/>
      <c r="F3" s="793"/>
      <c r="G3" s="793"/>
      <c r="H3" s="793"/>
      <c r="I3" s="793"/>
      <c r="J3" s="465"/>
      <c r="K3" s="465"/>
      <c r="L3" s="465"/>
      <c r="M3" s="465"/>
      <c r="N3" s="465"/>
      <c r="O3" s="465"/>
      <c r="P3" s="465"/>
      <c r="Q3" s="465"/>
      <c r="R3" s="465"/>
      <c r="S3" s="465"/>
      <c r="T3" s="465"/>
      <c r="U3" s="465"/>
      <c r="V3" s="465"/>
      <c r="W3" s="465"/>
      <c r="X3" s="465"/>
    </row>
    <row r="4" spans="1:24" ht="67.5" customHeight="1" x14ac:dyDescent="0.2">
      <c r="A4" s="529"/>
      <c r="B4" s="794" t="s">
        <v>973</v>
      </c>
      <c r="C4" s="794"/>
      <c r="D4" s="794"/>
      <c r="E4" s="794"/>
      <c r="F4" s="794"/>
      <c r="G4" s="794"/>
      <c r="H4" s="794"/>
      <c r="I4" s="794"/>
      <c r="J4" s="528"/>
      <c r="K4" s="528"/>
      <c r="L4" s="528"/>
      <c r="M4" s="528"/>
      <c r="N4" s="528"/>
      <c r="O4" s="528"/>
      <c r="P4" s="528"/>
      <c r="Q4" s="528"/>
      <c r="R4" s="528"/>
      <c r="S4" s="528"/>
      <c r="T4" s="528"/>
      <c r="U4" s="528"/>
      <c r="V4" s="528"/>
      <c r="W4" s="528"/>
      <c r="X4" s="528"/>
    </row>
    <row r="5" spans="1:24" ht="19.5" customHeight="1" x14ac:dyDescent="0.2">
      <c r="A5" s="791" t="s">
        <v>1117</v>
      </c>
      <c r="B5" s="791"/>
      <c r="C5" s="791"/>
      <c r="D5" s="791"/>
      <c r="E5" s="745"/>
      <c r="F5" s="745"/>
      <c r="G5" s="745"/>
      <c r="H5" s="745"/>
      <c r="I5" s="745"/>
      <c r="J5" s="465"/>
      <c r="K5" s="465"/>
      <c r="L5" s="465"/>
      <c r="M5" s="465"/>
      <c r="N5" s="465"/>
      <c r="O5" s="465"/>
      <c r="P5" s="465"/>
      <c r="Q5" s="465"/>
      <c r="R5" s="465"/>
      <c r="S5" s="465"/>
      <c r="T5" s="465"/>
      <c r="U5" s="465"/>
      <c r="V5" s="465"/>
      <c r="W5" s="465"/>
      <c r="X5" s="465"/>
    </row>
    <row r="6" spans="1:24" ht="19.5" customHeight="1" x14ac:dyDescent="0.2">
      <c r="A6" s="556"/>
      <c r="B6" s="556"/>
      <c r="C6" s="556">
        <v>2020</v>
      </c>
      <c r="D6" s="556" t="s">
        <v>1134</v>
      </c>
      <c r="E6" s="552"/>
      <c r="F6" s="552"/>
      <c r="G6" s="552"/>
      <c r="H6" s="552"/>
      <c r="I6" s="552"/>
      <c r="J6" s="236"/>
      <c r="K6" s="236"/>
      <c r="L6" s="236"/>
      <c r="M6" s="236"/>
      <c r="N6" s="236"/>
      <c r="O6" s="236"/>
      <c r="P6" s="236"/>
      <c r="Q6" s="236"/>
      <c r="R6" s="236"/>
      <c r="S6" s="236"/>
      <c r="T6" s="236"/>
      <c r="U6" s="236"/>
      <c r="V6" s="236"/>
      <c r="W6" s="236"/>
      <c r="X6" s="236"/>
    </row>
    <row r="7" spans="1:24" ht="19.5" customHeight="1" thickBot="1" x14ac:dyDescent="0.25">
      <c r="A7" s="556"/>
      <c r="B7" s="556"/>
      <c r="C7" s="556"/>
      <c r="D7" s="556"/>
      <c r="E7" s="552"/>
      <c r="F7" s="552"/>
      <c r="G7" s="553" t="s">
        <v>392</v>
      </c>
      <c r="H7" s="552"/>
      <c r="I7" s="552"/>
      <c r="J7" s="236"/>
      <c r="K7" s="236"/>
      <c r="L7" s="236"/>
      <c r="M7" s="236"/>
      <c r="N7" s="236"/>
      <c r="O7" s="236"/>
      <c r="P7" s="236"/>
      <c r="Q7" s="236"/>
      <c r="R7" s="236"/>
      <c r="S7" s="236"/>
      <c r="T7" s="236"/>
      <c r="U7" s="236"/>
      <c r="V7" s="236"/>
      <c r="W7" s="236"/>
      <c r="X7" s="236"/>
    </row>
    <row r="8" spans="1:24" ht="12" customHeight="1" thickBot="1" x14ac:dyDescent="0.25">
      <c r="A8" s="290" t="s">
        <v>30</v>
      </c>
      <c r="B8" s="281" t="s">
        <v>0</v>
      </c>
      <c r="C8" s="352" t="s">
        <v>1</v>
      </c>
      <c r="D8" s="560" t="s">
        <v>2</v>
      </c>
      <c r="E8" s="274" t="s">
        <v>3</v>
      </c>
      <c r="F8" s="560" t="s">
        <v>4</v>
      </c>
      <c r="G8" s="274" t="s">
        <v>5</v>
      </c>
      <c r="H8" s="3"/>
      <c r="I8" s="3"/>
      <c r="J8" s="3"/>
      <c r="K8" s="3"/>
      <c r="L8" s="3"/>
      <c r="M8" s="3"/>
      <c r="N8" s="3"/>
      <c r="O8" s="3"/>
      <c r="P8" s="3"/>
      <c r="Q8" s="3"/>
      <c r="R8" s="3"/>
      <c r="S8" s="3"/>
      <c r="T8" s="3"/>
      <c r="U8" s="3"/>
      <c r="V8" s="3"/>
      <c r="W8" s="3"/>
      <c r="X8" s="3"/>
    </row>
    <row r="9" spans="1:24" ht="27" customHeight="1" thickBot="1" x14ac:dyDescent="0.25">
      <c r="A9" s="290" t="s">
        <v>33</v>
      </c>
      <c r="B9" s="282" t="s">
        <v>1260</v>
      </c>
      <c r="C9" s="353">
        <f>D9+F9+G9</f>
        <v>499207.47500000003</v>
      </c>
      <c r="D9" s="269">
        <v>412523.57</v>
      </c>
      <c r="E9" s="275"/>
      <c r="F9" s="269">
        <v>86593.706000000006</v>
      </c>
      <c r="G9" s="275">
        <v>90.198999999999998</v>
      </c>
      <c r="H9" s="248"/>
      <c r="I9" s="248"/>
      <c r="J9" s="5"/>
      <c r="K9" s="26"/>
      <c r="L9" s="27" t="s">
        <v>37</v>
      </c>
      <c r="M9" s="28"/>
      <c r="N9" s="29"/>
      <c r="O9" s="5"/>
      <c r="P9" s="36"/>
      <c r="Q9" s="37" t="s">
        <v>38</v>
      </c>
      <c r="R9" s="38"/>
      <c r="S9" s="39"/>
      <c r="T9" s="40"/>
      <c r="U9" s="38"/>
      <c r="V9" s="37" t="s">
        <v>39</v>
      </c>
      <c r="W9" s="38"/>
      <c r="X9" s="39"/>
    </row>
    <row r="10" spans="1:24" ht="25.5" x14ac:dyDescent="0.2">
      <c r="A10" s="291"/>
      <c r="B10" s="283" t="s">
        <v>51</v>
      </c>
      <c r="C10" s="354"/>
      <c r="D10" s="270"/>
      <c r="E10" s="276"/>
      <c r="F10" s="270"/>
      <c r="G10" s="276"/>
      <c r="H10" s="249"/>
      <c r="I10" s="249"/>
      <c r="J10" s="241" t="s">
        <v>1</v>
      </c>
      <c r="K10" s="32" t="s">
        <v>2</v>
      </c>
      <c r="L10" s="32" t="s">
        <v>3</v>
      </c>
      <c r="M10" s="32" t="s">
        <v>4</v>
      </c>
      <c r="N10" s="33" t="s">
        <v>5</v>
      </c>
      <c r="O10" s="35" t="s">
        <v>1</v>
      </c>
      <c r="P10" s="6" t="s">
        <v>2</v>
      </c>
      <c r="Q10" s="6" t="s">
        <v>3</v>
      </c>
      <c r="R10" s="6" t="s">
        <v>4</v>
      </c>
      <c r="S10" s="41" t="s">
        <v>5</v>
      </c>
      <c r="T10" s="31" t="s">
        <v>1</v>
      </c>
      <c r="U10" s="6" t="s">
        <v>2</v>
      </c>
      <c r="V10" s="6" t="s">
        <v>3</v>
      </c>
      <c r="W10" s="6" t="s">
        <v>4</v>
      </c>
      <c r="X10" s="41" t="s">
        <v>5</v>
      </c>
    </row>
    <row r="11" spans="1:24" ht="20.45" customHeight="1" x14ac:dyDescent="0.2">
      <c r="A11" s="291" t="s">
        <v>100</v>
      </c>
      <c r="B11" s="284" t="s">
        <v>2</v>
      </c>
      <c r="C11" s="355"/>
      <c r="D11" s="271"/>
      <c r="E11" s="277"/>
      <c r="F11" s="271">
        <v>315078.73200000002</v>
      </c>
      <c r="G11" s="277"/>
      <c r="H11" s="249"/>
      <c r="I11" s="249"/>
      <c r="J11" s="8"/>
      <c r="K11" s="8"/>
      <c r="L11" s="8"/>
      <c r="M11" s="8"/>
      <c r="N11" s="9"/>
      <c r="O11" s="7"/>
      <c r="P11" s="8"/>
      <c r="Q11" s="8"/>
      <c r="R11" s="8"/>
      <c r="S11" s="9"/>
      <c r="T11" s="7"/>
      <c r="U11" s="8"/>
      <c r="V11" s="8"/>
      <c r="W11" s="8"/>
      <c r="X11" s="9"/>
    </row>
    <row r="12" spans="1:24" ht="26.45" customHeight="1" x14ac:dyDescent="0.2">
      <c r="A12" s="291" t="s">
        <v>102</v>
      </c>
      <c r="B12" s="284" t="s">
        <v>3</v>
      </c>
      <c r="C12" s="355"/>
      <c r="D12" s="271"/>
      <c r="E12" s="277"/>
      <c r="F12" s="271"/>
      <c r="G12" s="277"/>
      <c r="H12" s="250"/>
      <c r="I12" s="250"/>
      <c r="J12" s="242" t="e">
        <f>J13+#REF!+J18+J19</f>
        <v>#REF!</v>
      </c>
      <c r="K12" s="12" t="e">
        <f>K13+#REF!+K18+K19</f>
        <v>#REF!</v>
      </c>
      <c r="L12" s="12" t="e">
        <f>L13+#REF!+L18+L19</f>
        <v>#REF!</v>
      </c>
      <c r="M12" s="12" t="e">
        <f>M13+#REF!+M18+M19</f>
        <v>#REF!</v>
      </c>
      <c r="N12" s="13" t="e">
        <f>N13+#REF!+N18+N19</f>
        <v>#REF!</v>
      </c>
      <c r="O12" s="43" t="e">
        <f>O13+#REF!+O18+O19</f>
        <v>#REF!</v>
      </c>
      <c r="P12" s="12" t="e">
        <f>P13+#REF!+P18+P19</f>
        <v>#REF!</v>
      </c>
      <c r="Q12" s="12" t="e">
        <f>Q13+#REF!+Q18+Q19</f>
        <v>#REF!</v>
      </c>
      <c r="R12" s="12" t="e">
        <f>R13+#REF!+R18+R19</f>
        <v>#REF!</v>
      </c>
      <c r="S12" s="13" t="e">
        <f>S13+#REF!+S18+S19</f>
        <v>#REF!</v>
      </c>
      <c r="T12" s="44" t="e">
        <f>T13+#REF!+T18+T19</f>
        <v>#REF!</v>
      </c>
      <c r="U12" s="45" t="e">
        <f>U13+#REF!+U18+U19</f>
        <v>#REF!</v>
      </c>
      <c r="V12" s="45" t="e">
        <f>V13+#REF!+V18+V19</f>
        <v>#REF!</v>
      </c>
      <c r="W12" s="45" t="e">
        <f>W13+#REF!+W18+W19</f>
        <v>#REF!</v>
      </c>
      <c r="X12" s="46" t="e">
        <f>X13+#REF!+X18+X19</f>
        <v>#REF!</v>
      </c>
    </row>
    <row r="13" spans="1:24" ht="21" customHeight="1" thickBot="1" x14ac:dyDescent="0.25">
      <c r="A13" s="292" t="s">
        <v>112</v>
      </c>
      <c r="B13" s="284" t="s">
        <v>4</v>
      </c>
      <c r="C13" s="355"/>
      <c r="D13" s="271"/>
      <c r="E13" s="277"/>
      <c r="F13" s="271"/>
      <c r="G13" s="277">
        <v>6223.4740000000002</v>
      </c>
      <c r="H13" s="250"/>
      <c r="I13" s="250"/>
      <c r="J13" s="243"/>
      <c r="K13" s="12">
        <f>K14+K15+K16+K17</f>
        <v>0</v>
      </c>
      <c r="L13" s="12">
        <f>L14+L15+L16+L17</f>
        <v>0</v>
      </c>
      <c r="M13" s="12">
        <f>M14+M15+M16+M17</f>
        <v>336951.38</v>
      </c>
      <c r="N13" s="13">
        <f>N14+N15+N16+N17</f>
        <v>5227.0110000000004</v>
      </c>
      <c r="O13" s="47"/>
      <c r="P13" s="12">
        <f>P14+P15+P16+P17</f>
        <v>0</v>
      </c>
      <c r="Q13" s="12">
        <f>Q14+Q15+Q16+Q17</f>
        <v>0</v>
      </c>
      <c r="R13" s="12">
        <f>R14+R15+R16+R17</f>
        <v>0</v>
      </c>
      <c r="S13" s="13">
        <f>S14+S15+S16+S17</f>
        <v>0</v>
      </c>
      <c r="T13" s="48"/>
      <c r="U13" s="45">
        <f>U14+U15+U16+U17</f>
        <v>0</v>
      </c>
      <c r="V13" s="45">
        <f>V14+V15+V16+V17</f>
        <v>0</v>
      </c>
      <c r="W13" s="45" t="e">
        <f>W14+W15+W16+W17</f>
        <v>#REF!</v>
      </c>
      <c r="X13" s="46" t="e">
        <f>X14+X15+X16+X17</f>
        <v>#REF!</v>
      </c>
    </row>
    <row r="14" spans="1:24" ht="13.15" hidden="1" customHeight="1" x14ac:dyDescent="0.2">
      <c r="A14" s="288" t="s">
        <v>112</v>
      </c>
      <c r="B14" s="285" t="s">
        <v>389</v>
      </c>
      <c r="C14" s="356">
        <f>D14+F14+G14</f>
        <v>77.602012999999999</v>
      </c>
      <c r="D14" s="272">
        <v>64.215092999999996</v>
      </c>
      <c r="E14" s="278"/>
      <c r="F14" s="272">
        <v>13.370728</v>
      </c>
      <c r="G14" s="278">
        <v>1.6192000000000002E-2</v>
      </c>
      <c r="H14" s="251"/>
      <c r="I14" s="251"/>
      <c r="J14" s="245"/>
      <c r="K14" s="16"/>
      <c r="L14" s="16"/>
      <c r="M14" s="16"/>
      <c r="N14" s="17"/>
      <c r="O14" s="50"/>
      <c r="P14" s="51"/>
      <c r="Q14" s="51"/>
      <c r="R14" s="51"/>
      <c r="S14" s="52"/>
      <c r="T14" s="53"/>
      <c r="U14" s="54"/>
      <c r="V14" s="54"/>
      <c r="W14" s="54"/>
      <c r="X14" s="55"/>
    </row>
    <row r="15" spans="1:24" s="21" customFormat="1" ht="29.45" customHeight="1" x14ac:dyDescent="0.2">
      <c r="A15" s="348" t="s">
        <v>120</v>
      </c>
      <c r="B15" s="286" t="s">
        <v>1256</v>
      </c>
      <c r="C15" s="356">
        <f>D15+F15+G15</f>
        <v>2671.567</v>
      </c>
      <c r="D15" s="272">
        <v>1918.5530000000001</v>
      </c>
      <c r="E15" s="278"/>
      <c r="F15" s="272">
        <v>753.01400000000001</v>
      </c>
      <c r="G15" s="278"/>
      <c r="H15" s="255"/>
      <c r="I15" s="252"/>
      <c r="J15" s="244"/>
      <c r="K15" s="19"/>
      <c r="L15" s="19"/>
      <c r="M15" s="57">
        <v>336951.38</v>
      </c>
      <c r="N15" s="20"/>
      <c r="O15" s="18"/>
      <c r="P15" s="58"/>
      <c r="Q15" s="59"/>
      <c r="R15" s="59"/>
      <c r="S15" s="60"/>
      <c r="T15" s="49"/>
      <c r="U15" s="61"/>
      <c r="V15" s="61"/>
      <c r="W15" s="62" t="e">
        <f>#REF!+#REF!+#REF!+#REF!</f>
        <v>#REF!</v>
      </c>
      <c r="X15" s="63"/>
    </row>
    <row r="16" spans="1:24" ht="39" customHeight="1" x14ac:dyDescent="0.2">
      <c r="A16" s="289"/>
      <c r="B16" s="286" t="s">
        <v>1257</v>
      </c>
      <c r="C16" s="355">
        <f>C15/C9*100</f>
        <v>0.53516165798599069</v>
      </c>
      <c r="D16" s="268">
        <f>D15/D9*100</f>
        <v>0.46507718334736603</v>
      </c>
      <c r="E16" s="264"/>
      <c r="F16" s="280">
        <f>F15/(F9+F11)*100</f>
        <v>0.18746967149386534</v>
      </c>
      <c r="G16" s="264"/>
      <c r="H16" s="252"/>
      <c r="I16" s="252"/>
      <c r="J16" s="244"/>
      <c r="K16" s="19"/>
      <c r="L16" s="19"/>
      <c r="M16" s="19"/>
      <c r="N16" s="20"/>
      <c r="O16" s="15"/>
      <c r="P16" s="58"/>
      <c r="Q16" s="58"/>
      <c r="R16" s="58"/>
      <c r="S16" s="60"/>
      <c r="T16" s="49"/>
      <c r="U16" s="61"/>
      <c r="V16" s="61"/>
      <c r="W16" s="61"/>
      <c r="X16" s="63"/>
    </row>
    <row r="17" spans="1:24" s="24" customFormat="1" ht="26.25" customHeight="1" x14ac:dyDescent="0.2">
      <c r="A17" s="348" t="s">
        <v>34</v>
      </c>
      <c r="B17" s="284" t="s">
        <v>52</v>
      </c>
      <c r="C17" s="355">
        <f>F17+G17</f>
        <v>333027.07199999999</v>
      </c>
      <c r="D17" s="271"/>
      <c r="E17" s="277"/>
      <c r="F17" s="271">
        <v>326570.82699999999</v>
      </c>
      <c r="G17" s="277">
        <v>6456.2449999999999</v>
      </c>
      <c r="H17" s="253"/>
      <c r="I17" s="254"/>
      <c r="J17" s="246"/>
      <c r="K17" s="23"/>
      <c r="L17" s="23"/>
      <c r="M17" s="23"/>
      <c r="N17" s="57">
        <v>5227.0110000000004</v>
      </c>
      <c r="O17" s="22"/>
      <c r="P17" s="64"/>
      <c r="Q17" s="64"/>
      <c r="R17" s="64"/>
      <c r="S17" s="65"/>
      <c r="T17" s="66"/>
      <c r="U17" s="67"/>
      <c r="V17" s="67"/>
      <c r="W17" s="67"/>
      <c r="X17" s="62" t="e">
        <f>#REF!+#REF!+#REF!+#REF!</f>
        <v>#REF!</v>
      </c>
    </row>
    <row r="18" spans="1:24" ht="43.9" customHeight="1" thickBot="1" x14ac:dyDescent="0.25">
      <c r="A18" s="349" t="s">
        <v>131</v>
      </c>
      <c r="B18" s="287" t="s">
        <v>393</v>
      </c>
      <c r="C18" s="357">
        <f>D18+F18+G18</f>
        <v>162270.56299999999</v>
      </c>
      <c r="D18" s="273">
        <v>95526.285999999993</v>
      </c>
      <c r="E18" s="279"/>
      <c r="F18" s="273">
        <v>66650.259000000005</v>
      </c>
      <c r="G18" s="279">
        <v>94.018000000000001</v>
      </c>
      <c r="H18" s="252"/>
      <c r="I18" s="252"/>
      <c r="J18" s="247"/>
      <c r="K18" s="56"/>
      <c r="L18" s="56"/>
      <c r="M18" s="56"/>
      <c r="N18" s="68"/>
      <c r="O18" s="11"/>
      <c r="P18" s="58"/>
      <c r="Q18" s="58"/>
      <c r="R18" s="58"/>
      <c r="S18" s="60"/>
      <c r="T18" s="48"/>
      <c r="U18" s="61"/>
      <c r="V18" s="61"/>
      <c r="W18" s="61"/>
      <c r="X18" s="63"/>
    </row>
    <row r="19" spans="1:24" ht="15" hidden="1" customHeight="1" x14ac:dyDescent="0.2">
      <c r="A19" s="221"/>
      <c r="B19" s="226"/>
      <c r="C19" s="354"/>
      <c r="D19" s="261"/>
      <c r="E19" s="262"/>
      <c r="F19" s="262"/>
      <c r="G19" s="263"/>
      <c r="H19" s="255"/>
      <c r="I19" s="255"/>
      <c r="J19" s="242"/>
      <c r="K19" s="57"/>
      <c r="L19" s="56"/>
      <c r="M19" s="57"/>
      <c r="N19" s="69"/>
      <c r="O19" s="70"/>
      <c r="P19" s="59"/>
      <c r="Q19" s="71"/>
      <c r="R19" s="59"/>
      <c r="S19" s="59"/>
      <c r="T19" s="44"/>
      <c r="U19" s="62"/>
      <c r="V19" s="61"/>
      <c r="W19" s="62"/>
      <c r="X19" s="62"/>
    </row>
    <row r="20" spans="1:24" ht="15" hidden="1" customHeight="1" x14ac:dyDescent="0.2">
      <c r="A20" s="220"/>
      <c r="B20" s="10"/>
      <c r="C20" s="355"/>
      <c r="D20" s="265"/>
      <c r="E20" s="266"/>
      <c r="F20" s="266"/>
      <c r="G20" s="267"/>
      <c r="H20" s="256"/>
      <c r="I20" s="257"/>
      <c r="J20" s="242"/>
      <c r="K20" s="73"/>
      <c r="L20" s="72"/>
      <c r="M20" s="73"/>
      <c r="N20" s="74"/>
      <c r="O20" s="70"/>
      <c r="P20" s="75"/>
      <c r="Q20" s="76"/>
      <c r="R20" s="75"/>
      <c r="S20" s="77"/>
      <c r="T20" s="44"/>
      <c r="U20" s="62"/>
      <c r="V20" s="45"/>
      <c r="W20" s="62"/>
      <c r="X20" s="62"/>
    </row>
    <row r="21" spans="1:24" ht="15" hidden="1" customHeight="1" x14ac:dyDescent="0.2">
      <c r="A21" s="293"/>
      <c r="B21" s="294"/>
      <c r="C21" s="358"/>
      <c r="D21" s="295"/>
      <c r="E21" s="296"/>
      <c r="F21" s="296"/>
      <c r="G21" s="297"/>
      <c r="H21" s="258"/>
      <c r="I21" s="256"/>
      <c r="J21" s="243"/>
      <c r="K21" s="12"/>
      <c r="L21" s="12"/>
      <c r="M21" s="78"/>
      <c r="N21" s="42"/>
      <c r="O21" s="43"/>
      <c r="P21" s="79"/>
      <c r="Q21" s="79"/>
      <c r="R21" s="79"/>
      <c r="S21" s="80"/>
      <c r="T21" s="48"/>
      <c r="U21" s="45"/>
      <c r="V21" s="45"/>
      <c r="W21" s="81"/>
      <c r="X21" s="82"/>
    </row>
    <row r="22" spans="1:24" ht="34.15" customHeight="1" thickBot="1" x14ac:dyDescent="0.25">
      <c r="A22" s="340" t="s">
        <v>134</v>
      </c>
      <c r="B22" s="298" t="s">
        <v>396</v>
      </c>
      <c r="C22" s="359">
        <f>D22+F22+G22</f>
        <v>99978.218999999997</v>
      </c>
      <c r="D22" s="275">
        <v>82166.707999999999</v>
      </c>
      <c r="E22" s="341"/>
      <c r="F22" s="275">
        <v>17717.492999999999</v>
      </c>
      <c r="G22" s="275">
        <v>94.018000000000001</v>
      </c>
      <c r="H22" s="258"/>
      <c r="I22" s="256"/>
      <c r="J22" s="243"/>
      <c r="K22" s="247"/>
      <c r="L22" s="247"/>
      <c r="M22" s="78"/>
      <c r="N22" s="342"/>
      <c r="O22" s="43"/>
      <c r="P22" s="343"/>
      <c r="Q22" s="343"/>
      <c r="R22" s="343"/>
      <c r="S22" s="344"/>
      <c r="T22" s="48"/>
      <c r="U22" s="345"/>
      <c r="V22" s="345"/>
      <c r="W22" s="81"/>
      <c r="X22" s="346"/>
    </row>
    <row r="23" spans="1:24" ht="48.6" customHeight="1" thickBot="1" x14ac:dyDescent="0.25">
      <c r="A23" s="347" t="s">
        <v>140</v>
      </c>
      <c r="B23" s="351" t="s">
        <v>1255</v>
      </c>
      <c r="C23" s="353">
        <f>D23+F23</f>
        <v>62292.344000000005</v>
      </c>
      <c r="D23" s="269">
        <v>13359.578</v>
      </c>
      <c r="E23" s="275"/>
      <c r="F23" s="275">
        <v>48932.766000000003</v>
      </c>
      <c r="G23" s="350"/>
      <c r="H23" s="259"/>
      <c r="I23" s="259"/>
      <c r="J23" s="247"/>
      <c r="K23" s="83"/>
      <c r="L23" s="83"/>
      <c r="M23" s="83"/>
      <c r="N23" s="84"/>
      <c r="O23" s="11"/>
      <c r="P23" s="85"/>
      <c r="Q23" s="85"/>
      <c r="R23" s="85"/>
      <c r="S23" s="86"/>
      <c r="T23" s="48"/>
      <c r="U23" s="61"/>
      <c r="V23" s="61"/>
      <c r="W23" s="61"/>
      <c r="X23" s="63"/>
    </row>
    <row r="24" spans="1:24" ht="13.15" customHeight="1" x14ac:dyDescent="0.2">
      <c r="B24" s="551"/>
      <c r="C24" s="551"/>
      <c r="H24" s="260"/>
      <c r="I24" s="260"/>
      <c r="J24" s="243"/>
      <c r="K24" s="14" t="e">
        <f>K12-K20-K23</f>
        <v>#REF!</v>
      </c>
      <c r="L24" s="14"/>
      <c r="M24" s="42" t="e">
        <f>M12-M20-M23</f>
        <v>#REF!</v>
      </c>
      <c r="N24" s="42" t="e">
        <f>N12-N20-N23</f>
        <v>#REF!</v>
      </c>
      <c r="O24" s="47"/>
      <c r="P24" s="79"/>
      <c r="Q24" s="87"/>
      <c r="R24" s="87"/>
      <c r="S24" s="88"/>
      <c r="T24" s="48"/>
      <c r="U24" s="89" t="e">
        <f>U12-U20-U23</f>
        <v>#REF!</v>
      </c>
      <c r="V24" s="89"/>
      <c r="W24" s="82" t="e">
        <f>W12-W20-W23</f>
        <v>#REF!</v>
      </c>
      <c r="X24" s="82" t="e">
        <f>X12-X20-X23</f>
        <v>#REF!</v>
      </c>
    </row>
    <row r="25" spans="1:24" s="25" customFormat="1" ht="13.15" hidden="1" customHeight="1" x14ac:dyDescent="0.2">
      <c r="A25" s="2"/>
      <c r="B25" s="551"/>
      <c r="C25" s="551"/>
      <c r="D25"/>
      <c r="E25"/>
      <c r="F25"/>
      <c r="G25"/>
    </row>
    <row r="26" spans="1:24" s="25" customFormat="1" ht="13.15" hidden="1" customHeight="1" x14ac:dyDescent="0.2">
      <c r="A26" s="2"/>
      <c r="B26" s="786"/>
      <c r="C26" s="727"/>
      <c r="D26" s="727"/>
      <c r="E26" s="727"/>
      <c r="F26" s="727"/>
      <c r="G26" s="727"/>
      <c r="H26" s="727"/>
      <c r="I26" s="727"/>
    </row>
    <row r="27" spans="1:24" s="25" customFormat="1" ht="13.15" hidden="1" customHeight="1" x14ac:dyDescent="0.2">
      <c r="A27" s="2"/>
      <c r="B27" s="727"/>
      <c r="C27" s="727"/>
      <c r="D27" s="727"/>
      <c r="E27" s="727"/>
      <c r="F27" s="727"/>
      <c r="G27" s="727"/>
      <c r="H27" s="727"/>
      <c r="I27" s="727"/>
    </row>
    <row r="28" spans="1:24" s="25" customFormat="1" ht="12.75" customHeight="1" x14ac:dyDescent="0.2">
      <c r="A28" s="2"/>
      <c r="B28" s="795"/>
      <c r="C28" s="727"/>
      <c r="D28" s="727"/>
      <c r="E28" s="727"/>
      <c r="F28" s="727"/>
      <c r="G28" s="727"/>
      <c r="H28" s="727"/>
      <c r="I28" s="727"/>
    </row>
    <row r="29" spans="1:24" s="25" customFormat="1" x14ac:dyDescent="0.2">
      <c r="A29" s="2"/>
      <c r="B29" s="551"/>
      <c r="C29" s="551"/>
      <c r="D29"/>
      <c r="E29"/>
      <c r="F29"/>
      <c r="G29"/>
    </row>
    <row r="30" spans="1:24" s="25" customFormat="1" ht="12.75" customHeight="1" x14ac:dyDescent="0.2">
      <c r="A30" s="2"/>
      <c r="B30" s="786" t="s">
        <v>1118</v>
      </c>
      <c r="C30" s="727"/>
      <c r="D30" s="727"/>
      <c r="E30" s="727"/>
      <c r="F30" s="727"/>
      <c r="G30" s="727"/>
      <c r="H30" s="727"/>
      <c r="I30" s="727"/>
    </row>
    <row r="31" spans="1:24" s="25" customFormat="1" x14ac:dyDescent="0.2">
      <c r="A31" s="2"/>
      <c r="B31" s="727"/>
      <c r="C31" s="727"/>
      <c r="D31" s="727"/>
      <c r="E31" s="727"/>
      <c r="F31" s="727"/>
      <c r="G31" s="727"/>
      <c r="H31" s="727"/>
      <c r="I31" s="727"/>
    </row>
    <row r="32" spans="1:24" s="25" customFormat="1" x14ac:dyDescent="0.2">
      <c r="A32" s="2"/>
      <c r="B32" s="727"/>
      <c r="C32" s="727"/>
      <c r="D32" s="727"/>
      <c r="E32" s="727"/>
      <c r="F32" s="727"/>
      <c r="G32" s="727"/>
      <c r="H32" s="727"/>
      <c r="I32" s="727"/>
    </row>
    <row r="33" spans="1:7" s="25" customFormat="1" x14ac:dyDescent="0.2">
      <c r="A33" s="2"/>
      <c r="B33" s="4"/>
      <c r="C33" s="4"/>
      <c r="D33"/>
      <c r="E33"/>
      <c r="F33"/>
      <c r="G33"/>
    </row>
    <row r="34" spans="1:7" s="25" customFormat="1" x14ac:dyDescent="0.2">
      <c r="A34" s="2"/>
      <c r="B34" s="4"/>
      <c r="C34" s="4"/>
      <c r="D34"/>
      <c r="E34"/>
      <c r="F34"/>
      <c r="G34"/>
    </row>
    <row r="35" spans="1:7" s="25" customFormat="1" x14ac:dyDescent="0.2">
      <c r="A35" s="2"/>
      <c r="B35" s="4"/>
      <c r="C35" s="4"/>
      <c r="D35"/>
      <c r="E35"/>
      <c r="F35"/>
      <c r="G35"/>
    </row>
    <row r="36" spans="1:7" s="25" customFormat="1" x14ac:dyDescent="0.2">
      <c r="A36" s="2"/>
      <c r="B36" s="4"/>
      <c r="C36" s="4"/>
      <c r="D36"/>
      <c r="E36"/>
      <c r="F36"/>
      <c r="G36"/>
    </row>
    <row r="37" spans="1:7" s="25" customFormat="1" x14ac:dyDescent="0.2">
      <c r="A37" s="2"/>
      <c r="B37" s="4"/>
      <c r="C37" s="4"/>
      <c r="D37"/>
      <c r="E37"/>
      <c r="F37"/>
      <c r="G37"/>
    </row>
    <row r="38" spans="1:7" s="25" customFormat="1" x14ac:dyDescent="0.2">
      <c r="A38" s="2"/>
      <c r="B38" s="4"/>
      <c r="C38" s="4"/>
      <c r="D38"/>
      <c r="E38"/>
      <c r="F38"/>
      <c r="G38"/>
    </row>
    <row r="39" spans="1:7" s="25" customFormat="1" x14ac:dyDescent="0.2">
      <c r="A39" s="2"/>
      <c r="B39" s="4"/>
      <c r="C39" s="4"/>
      <c r="D39"/>
      <c r="E39"/>
      <c r="F39"/>
      <c r="G39"/>
    </row>
    <row r="40" spans="1:7" s="25" customFormat="1" x14ac:dyDescent="0.2">
      <c r="A40" s="2"/>
      <c r="B40" s="4"/>
      <c r="C40" s="4"/>
      <c r="D40"/>
      <c r="E40"/>
      <c r="F40"/>
      <c r="G40"/>
    </row>
    <row r="41" spans="1:7" s="25" customFormat="1" x14ac:dyDescent="0.2">
      <c r="A41" s="2"/>
      <c r="B41" s="4"/>
      <c r="C41" s="4"/>
      <c r="D41"/>
      <c r="E41"/>
      <c r="F41"/>
      <c r="G41"/>
    </row>
    <row r="42" spans="1:7" s="25" customFormat="1" x14ac:dyDescent="0.2">
      <c r="A42" s="2"/>
      <c r="B42" s="4"/>
      <c r="C42" s="4"/>
      <c r="D42"/>
      <c r="E42"/>
      <c r="F42"/>
      <c r="G42"/>
    </row>
    <row r="43" spans="1:7" s="25" customFormat="1" x14ac:dyDescent="0.2">
      <c r="A43" s="2"/>
      <c r="B43" s="4"/>
      <c r="C43" s="4"/>
      <c r="D43"/>
      <c r="E43"/>
      <c r="F43"/>
      <c r="G43"/>
    </row>
  </sheetData>
  <mergeCells count="8">
    <mergeCell ref="B30:I32"/>
    <mergeCell ref="A1:G1"/>
    <mergeCell ref="B26:I27"/>
    <mergeCell ref="A2:I2"/>
    <mergeCell ref="A5:I5"/>
    <mergeCell ref="A3:I3"/>
    <mergeCell ref="B4:I4"/>
    <mergeCell ref="B28:I28"/>
  </mergeCells>
  <dataValidations count="1">
    <dataValidation type="decimal" allowBlank="1" showInputMessage="1" showErrorMessage="1" error="Ввведеное значение неверно" sqref="K23:N23 U23:X23 P23:S23 U20 W20:X20 U14:X19 K14:N19 P14:S19 F23:I23 F14:I19">
      <formula1>-1000000000000000</formula1>
      <formula2>1000000000000000</formula2>
    </dataValidation>
  </dataValidations>
  <pageMargins left="0.7" right="0.7" top="0.75" bottom="0.75" header="0.3" footer="0.3"/>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view="pageBreakPreview" zoomScale="90" zoomScaleSheetLayoutView="90" workbookViewId="0">
      <selection sqref="A1:I1"/>
    </sheetView>
  </sheetViews>
  <sheetFormatPr defaultRowHeight="12.75" x14ac:dyDescent="0.2"/>
  <cols>
    <col min="1" max="1" width="8.28515625" style="2" customWidth="1"/>
    <col min="2" max="2" width="41" style="4" customWidth="1"/>
    <col min="3" max="3" width="14.28515625" style="4" bestFit="1" customWidth="1"/>
    <col min="5" max="5" width="8.85546875" customWidth="1"/>
    <col min="9" max="9" width="5.140625" customWidth="1"/>
  </cols>
  <sheetData>
    <row r="1" spans="1:9" ht="56.25" customHeight="1" x14ac:dyDescent="0.2">
      <c r="A1" s="789" t="s">
        <v>972</v>
      </c>
      <c r="B1" s="789"/>
      <c r="C1" s="789"/>
      <c r="D1" s="789"/>
      <c r="E1" s="790"/>
      <c r="F1" s="790"/>
      <c r="G1" s="790"/>
      <c r="H1" s="790"/>
      <c r="I1" s="790"/>
    </row>
    <row r="2" spans="1:9" ht="21" customHeight="1" x14ac:dyDescent="0.2">
      <c r="A2" s="792" t="s">
        <v>444</v>
      </c>
      <c r="B2" s="793"/>
      <c r="C2" s="793"/>
      <c r="D2" s="793"/>
      <c r="E2" s="793"/>
      <c r="F2" s="793"/>
      <c r="G2" s="793"/>
      <c r="H2" s="793"/>
      <c r="I2" s="793"/>
    </row>
    <row r="3" spans="1:9" ht="104.25" customHeight="1" x14ac:dyDescent="0.2">
      <c r="A3" s="529"/>
      <c r="B3" s="794" t="s">
        <v>973</v>
      </c>
      <c r="C3" s="794"/>
      <c r="D3" s="794"/>
      <c r="E3" s="794"/>
      <c r="F3" s="794"/>
      <c r="G3" s="794"/>
      <c r="H3" s="794"/>
      <c r="I3" s="794"/>
    </row>
    <row r="4" spans="1:9" ht="42.6" customHeight="1" x14ac:dyDescent="0.2">
      <c r="A4" s="787" t="s">
        <v>390</v>
      </c>
      <c r="B4" s="788"/>
      <c r="C4" s="788"/>
      <c r="D4" s="788"/>
      <c r="E4" s="788"/>
      <c r="F4" s="788"/>
      <c r="G4" s="788"/>
    </row>
    <row r="5" spans="1:9" ht="22.5" customHeight="1" thickBot="1" x14ac:dyDescent="0.25">
      <c r="A5" s="554"/>
      <c r="B5" s="555" t="s">
        <v>1229</v>
      </c>
      <c r="C5" s="555"/>
      <c r="D5" s="555"/>
      <c r="E5" s="555"/>
      <c r="F5" s="555"/>
      <c r="G5" s="555" t="s">
        <v>391</v>
      </c>
    </row>
    <row r="6" spans="1:9" ht="20.45" customHeight="1" thickBot="1" x14ac:dyDescent="0.25">
      <c r="A6" s="231" t="s">
        <v>30</v>
      </c>
      <c r="B6" s="232" t="s">
        <v>0</v>
      </c>
      <c r="C6" s="352" t="s">
        <v>1</v>
      </c>
      <c r="D6" s="233" t="s">
        <v>2</v>
      </c>
      <c r="E6" s="234" t="s">
        <v>3</v>
      </c>
      <c r="F6" s="234" t="s">
        <v>4</v>
      </c>
      <c r="G6" s="235" t="s">
        <v>5</v>
      </c>
    </row>
    <row r="7" spans="1:9" ht="30.6" customHeight="1" thickBot="1" x14ac:dyDescent="0.25">
      <c r="A7" s="223">
        <v>1</v>
      </c>
      <c r="B7" s="363" t="s">
        <v>397</v>
      </c>
      <c r="C7" s="364">
        <f>D7+F7+G7</f>
        <v>79.691723999999994</v>
      </c>
      <c r="D7" s="228">
        <v>65.867587999999998</v>
      </c>
      <c r="E7" s="224"/>
      <c r="F7" s="224">
        <v>13.80946</v>
      </c>
      <c r="G7" s="225">
        <v>1.4676E-2</v>
      </c>
    </row>
    <row r="8" spans="1:9" ht="30.6" customHeight="1" x14ac:dyDescent="0.2">
      <c r="A8" s="221"/>
      <c r="B8" s="283" t="s">
        <v>51</v>
      </c>
      <c r="C8" s="365"/>
      <c r="D8" s="229"/>
      <c r="E8" s="222"/>
      <c r="F8" s="222"/>
      <c r="G8" s="222"/>
    </row>
    <row r="9" spans="1:9" ht="30.6" customHeight="1" x14ac:dyDescent="0.2">
      <c r="A9" s="220" t="s">
        <v>100</v>
      </c>
      <c r="B9" s="227" t="s">
        <v>2</v>
      </c>
      <c r="C9" s="366"/>
      <c r="D9" s="230"/>
      <c r="E9" s="219"/>
      <c r="F9" s="219">
        <v>48.314976999999999</v>
      </c>
      <c r="G9" s="219"/>
    </row>
    <row r="10" spans="1:9" ht="30.6" customHeight="1" x14ac:dyDescent="0.2">
      <c r="A10" s="220" t="s">
        <v>102</v>
      </c>
      <c r="B10" s="227" t="s">
        <v>3</v>
      </c>
      <c r="C10" s="366"/>
      <c r="D10" s="230"/>
      <c r="E10" s="219"/>
      <c r="F10" s="219"/>
      <c r="G10" s="219"/>
    </row>
    <row r="11" spans="1:9" ht="30.6" customHeight="1" thickBot="1" x14ac:dyDescent="0.25">
      <c r="A11" s="220" t="s">
        <v>112</v>
      </c>
      <c r="B11" s="227" t="s">
        <v>4</v>
      </c>
      <c r="C11" s="366"/>
      <c r="D11" s="230"/>
      <c r="E11" s="219"/>
      <c r="F11" s="219"/>
      <c r="G11" s="219"/>
    </row>
    <row r="12" spans="1:9" ht="30.6" customHeight="1" thickBot="1" x14ac:dyDescent="0.25">
      <c r="A12" s="220" t="s">
        <v>120</v>
      </c>
      <c r="B12" s="286" t="s">
        <v>1252</v>
      </c>
      <c r="C12" s="364">
        <f>D12+F12+G12</f>
        <v>0.42536600000000002</v>
      </c>
      <c r="D12" s="239">
        <v>0.35361100000000001</v>
      </c>
      <c r="E12" s="238"/>
      <c r="F12" s="240">
        <v>7.1678000000000006E-2</v>
      </c>
      <c r="G12" s="240">
        <v>7.7000000000000001E-5</v>
      </c>
    </row>
    <row r="13" spans="1:9" ht="41.45" customHeight="1" x14ac:dyDescent="0.2">
      <c r="A13" s="220"/>
      <c r="B13" s="286" t="s">
        <v>1253</v>
      </c>
      <c r="C13" s="367">
        <f>C12/C7*100</f>
        <v>0.53376433417352098</v>
      </c>
      <c r="D13" s="360">
        <v>0.53685000000000005</v>
      </c>
      <c r="E13" s="362"/>
      <c r="F13" s="362">
        <v>0.11538</v>
      </c>
      <c r="G13" s="361">
        <v>0.52466999999999997</v>
      </c>
    </row>
    <row r="14" spans="1:9" ht="30.6" customHeight="1" x14ac:dyDescent="0.2">
      <c r="A14" s="220" t="s">
        <v>34</v>
      </c>
      <c r="B14" s="284" t="s">
        <v>52</v>
      </c>
      <c r="C14" s="367">
        <f>F14+G14</f>
        <v>48.969356999999995</v>
      </c>
      <c r="D14" s="230"/>
      <c r="E14" s="219"/>
      <c r="F14" s="219">
        <v>48.954757999999998</v>
      </c>
      <c r="G14" s="219">
        <v>1.4599000000000001E-2</v>
      </c>
    </row>
    <row r="15" spans="1:9" ht="43.15" customHeight="1" thickBot="1" x14ac:dyDescent="0.25">
      <c r="A15" s="220" t="s">
        <v>131</v>
      </c>
      <c r="B15" s="287" t="s">
        <v>398</v>
      </c>
      <c r="C15" s="368">
        <f>D15+F15+G15</f>
        <v>30.297000000000004</v>
      </c>
      <c r="D15" s="237">
        <v>17.199000000000002</v>
      </c>
      <c r="E15" s="238"/>
      <c r="F15" s="238">
        <v>13.098000000000001</v>
      </c>
      <c r="G15" s="238"/>
    </row>
    <row r="16" spans="1:9" ht="30.6" customHeight="1" thickBot="1" x14ac:dyDescent="0.25">
      <c r="A16" s="220" t="s">
        <v>134</v>
      </c>
      <c r="B16" s="298" t="s">
        <v>399</v>
      </c>
      <c r="C16" s="366">
        <f>D16+F16+G16</f>
        <v>18.773</v>
      </c>
      <c r="D16" s="230">
        <v>14.401</v>
      </c>
      <c r="E16" s="219"/>
      <c r="F16" s="219">
        <v>4.3719999999999999</v>
      </c>
      <c r="G16" s="219"/>
    </row>
    <row r="17" spans="1:7" ht="38.450000000000003" customHeight="1" thickBot="1" x14ac:dyDescent="0.25">
      <c r="A17" s="220" t="s">
        <v>140</v>
      </c>
      <c r="B17" s="369" t="s">
        <v>1254</v>
      </c>
      <c r="C17" s="366">
        <f>D17+F17</f>
        <v>11.524000000000001</v>
      </c>
      <c r="D17" s="230">
        <v>2.798</v>
      </c>
      <c r="E17" s="219"/>
      <c r="F17" s="219">
        <v>8.7260000000000009</v>
      </c>
      <c r="G17" s="219"/>
    </row>
    <row r="18" spans="1:7" ht="30.6" customHeight="1" x14ac:dyDescent="0.2"/>
    <row r="19" spans="1:7" ht="30.6" customHeight="1" x14ac:dyDescent="0.2"/>
    <row r="20" spans="1:7" ht="30.6" customHeight="1" x14ac:dyDescent="0.2"/>
    <row r="21" spans="1:7" ht="30.6" customHeight="1" x14ac:dyDescent="0.2"/>
    <row r="22" spans="1:7" ht="30.6" customHeight="1" x14ac:dyDescent="0.2"/>
    <row r="23" spans="1:7" ht="30.6" customHeight="1" x14ac:dyDescent="0.2"/>
    <row r="24" spans="1:7" ht="30.6" customHeight="1" x14ac:dyDescent="0.2"/>
    <row r="25" spans="1:7" ht="30.6" customHeight="1" x14ac:dyDescent="0.2"/>
    <row r="26" spans="1:7" ht="30.6" customHeight="1" x14ac:dyDescent="0.2"/>
    <row r="27" spans="1:7" ht="30.6" customHeight="1" x14ac:dyDescent="0.2"/>
    <row r="28" spans="1:7" ht="30.6" customHeight="1" x14ac:dyDescent="0.2"/>
    <row r="29" spans="1:7" ht="30.6" customHeight="1" x14ac:dyDescent="0.2"/>
    <row r="30" spans="1:7" ht="30.6" customHeight="1" x14ac:dyDescent="0.2"/>
    <row r="31" spans="1:7" ht="30.6" customHeight="1" x14ac:dyDescent="0.2"/>
    <row r="32" spans="1:7" ht="30.6" customHeight="1" x14ac:dyDescent="0.2"/>
    <row r="33" ht="30.6" customHeight="1" x14ac:dyDescent="0.2"/>
    <row r="34" ht="30.6" customHeight="1" x14ac:dyDescent="0.2"/>
  </sheetData>
  <mergeCells count="4">
    <mergeCell ref="A4:G4"/>
    <mergeCell ref="A1:I1"/>
    <mergeCell ref="A2:I2"/>
    <mergeCell ref="B3:I3"/>
  </mergeCells>
  <phoneticPr fontId="6" type="noConversion"/>
  <pageMargins left="0" right="0" top="0.98425196850393704" bottom="0.98425196850393704" header="0.51181102362204722" footer="0.51181102362204722"/>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184"/>
  <sheetViews>
    <sheetView topLeftCell="C7" workbookViewId="0">
      <selection activeCell="C7" sqref="C7:D7"/>
    </sheetView>
  </sheetViews>
  <sheetFormatPr defaultColWidth="8.140625" defaultRowHeight="11.25" x14ac:dyDescent="0.2"/>
  <cols>
    <col min="1" max="2" width="8.140625" style="106" hidden="1" customWidth="1"/>
    <col min="3" max="3" width="8.140625" style="106" customWidth="1"/>
    <col min="4" max="4" width="74.42578125" style="106" customWidth="1"/>
    <col min="5" max="5" width="6" style="106" hidden="1" customWidth="1"/>
    <col min="6" max="10" width="14" style="106" customWidth="1"/>
    <col min="11" max="11" width="6" style="201" customWidth="1"/>
    <col min="12" max="14" width="14" style="211" customWidth="1"/>
    <col min="15" max="15" width="14" style="106" customWidth="1"/>
    <col min="16" max="34" width="10.42578125" style="106" customWidth="1"/>
    <col min="35" max="16384" width="8.140625" style="106"/>
  </cols>
  <sheetData>
    <row r="1" spans="1:78" hidden="1" x14ac:dyDescent="0.2">
      <c r="R1" s="155"/>
      <c r="S1" s="155"/>
      <c r="T1" s="155"/>
      <c r="U1" s="155"/>
      <c r="X1" s="155"/>
      <c r="Y1" s="155"/>
      <c r="AM1" s="155"/>
      <c r="AN1" s="155"/>
      <c r="AO1" s="155"/>
      <c r="BB1" s="155"/>
      <c r="BC1" s="155"/>
      <c r="BE1" s="155"/>
      <c r="BH1" s="155"/>
      <c r="BW1" s="155"/>
      <c r="BX1" s="155"/>
      <c r="BZ1" s="155"/>
    </row>
    <row r="2" spans="1:78" hidden="1" x14ac:dyDescent="0.2"/>
    <row r="3" spans="1:78" hidden="1" x14ac:dyDescent="0.2"/>
    <row r="4" spans="1:78" hidden="1" x14ac:dyDescent="0.2">
      <c r="A4" s="107"/>
      <c r="E4" s="108"/>
      <c r="F4" s="108"/>
      <c r="G4" s="108"/>
      <c r="H4" s="108"/>
      <c r="I4" s="108"/>
      <c r="J4" s="108"/>
      <c r="L4" s="212"/>
      <c r="M4" s="212"/>
      <c r="N4" s="212"/>
      <c r="O4" s="108"/>
      <c r="P4" s="108"/>
    </row>
    <row r="5" spans="1:78" hidden="1" x14ac:dyDescent="0.2">
      <c r="A5" s="109"/>
      <c r="E5" s="106" t="s">
        <v>6</v>
      </c>
      <c r="F5" s="106" t="s">
        <v>7</v>
      </c>
      <c r="G5" s="106" t="s">
        <v>8</v>
      </c>
      <c r="H5" s="106" t="s">
        <v>9</v>
      </c>
      <c r="I5" s="106" t="s">
        <v>10</v>
      </c>
      <c r="J5" s="106" t="s">
        <v>59</v>
      </c>
      <c r="K5" s="201" t="s">
        <v>11</v>
      </c>
      <c r="L5" s="211" t="s">
        <v>60</v>
      </c>
      <c r="M5" s="211" t="s">
        <v>60</v>
      </c>
      <c r="N5" s="211" t="s">
        <v>61</v>
      </c>
      <c r="O5" s="106" t="s">
        <v>12</v>
      </c>
      <c r="P5" s="106" t="s">
        <v>13</v>
      </c>
    </row>
    <row r="6" spans="1:78" hidden="1" x14ac:dyDescent="0.2">
      <c r="A6" s="109"/>
    </row>
    <row r="7" spans="1:78" ht="79.5" customHeight="1" x14ac:dyDescent="0.2">
      <c r="A7" s="109"/>
      <c r="C7" s="796" t="s">
        <v>974</v>
      </c>
      <c r="D7" s="797"/>
    </row>
    <row r="8" spans="1:78" ht="12" customHeight="1" x14ac:dyDescent="0.2">
      <c r="A8" s="109"/>
      <c r="C8" s="110"/>
      <c r="D8" s="110"/>
      <c r="E8" s="110"/>
      <c r="F8" s="110"/>
      <c r="G8" s="110"/>
      <c r="H8" s="110"/>
      <c r="I8" s="110"/>
      <c r="J8" s="111"/>
      <c r="P8" s="112"/>
    </row>
    <row r="9" spans="1:78" ht="22.5" customHeight="1" x14ac:dyDescent="0.2">
      <c r="A9" s="109"/>
      <c r="C9" s="799" t="s">
        <v>62</v>
      </c>
      <c r="D9" s="799"/>
      <c r="E9" s="113"/>
      <c r="F9" s="113"/>
      <c r="G9" s="113"/>
      <c r="H9" s="113"/>
      <c r="I9" s="113"/>
      <c r="J9" s="671" t="s">
        <v>1229</v>
      </c>
      <c r="K9" s="202"/>
      <c r="L9" s="213"/>
      <c r="M9" s="213"/>
      <c r="N9" s="213"/>
      <c r="O9" s="113"/>
      <c r="P9" s="113"/>
    </row>
    <row r="10" spans="1:78" x14ac:dyDescent="0.2">
      <c r="A10" s="109"/>
      <c r="C10" s="156" t="str">
        <f>IF(org="","Не определено",org)</f>
        <v>РСО</v>
      </c>
      <c r="D10" s="156"/>
      <c r="E10" s="113"/>
      <c r="F10" s="113"/>
      <c r="G10" s="113"/>
      <c r="H10" s="113"/>
      <c r="I10" s="113"/>
      <c r="J10" s="113"/>
      <c r="K10" s="202"/>
      <c r="L10" s="213"/>
      <c r="M10" s="213"/>
      <c r="N10" s="213"/>
      <c r="O10" s="113"/>
      <c r="P10" s="113"/>
    </row>
    <row r="11" spans="1:78" ht="12" customHeight="1" x14ac:dyDescent="0.2">
      <c r="C11" s="114"/>
      <c r="D11" s="114"/>
      <c r="E11" s="110"/>
      <c r="F11" s="110"/>
      <c r="G11" s="110"/>
      <c r="H11" s="110"/>
      <c r="J11" s="157" t="s">
        <v>63</v>
      </c>
    </row>
    <row r="12" spans="1:78" ht="15" customHeight="1" x14ac:dyDescent="0.2">
      <c r="C12" s="809" t="s">
        <v>30</v>
      </c>
      <c r="D12" s="800" t="s">
        <v>64</v>
      </c>
      <c r="E12" s="800" t="s">
        <v>65</v>
      </c>
      <c r="F12" s="800" t="s">
        <v>1</v>
      </c>
      <c r="G12" s="800" t="s">
        <v>66</v>
      </c>
      <c r="H12" s="800"/>
      <c r="I12" s="800"/>
      <c r="J12" s="802"/>
      <c r="K12" s="203"/>
    </row>
    <row r="13" spans="1:78" ht="15" customHeight="1" x14ac:dyDescent="0.2">
      <c r="C13" s="810"/>
      <c r="D13" s="801"/>
      <c r="E13" s="801"/>
      <c r="F13" s="801"/>
      <c r="G13" s="557" t="s">
        <v>2</v>
      </c>
      <c r="H13" s="557" t="s">
        <v>3</v>
      </c>
      <c r="I13" s="557" t="s">
        <v>4</v>
      </c>
      <c r="J13" s="158" t="s">
        <v>5</v>
      </c>
      <c r="K13" s="203"/>
    </row>
    <row r="14" spans="1:78" ht="12" customHeight="1" x14ac:dyDescent="0.2">
      <c r="C14" s="159">
        <v>0</v>
      </c>
      <c r="D14" s="159">
        <v>1</v>
      </c>
      <c r="E14" s="159">
        <v>2</v>
      </c>
      <c r="F14" s="159">
        <v>3</v>
      </c>
      <c r="G14" s="159">
        <v>4</v>
      </c>
      <c r="H14" s="159">
        <v>5</v>
      </c>
      <c r="I14" s="159">
        <v>6</v>
      </c>
      <c r="J14" s="159">
        <v>7</v>
      </c>
    </row>
    <row r="15" spans="1:78" s="115" customFormat="1" ht="15" customHeight="1" x14ac:dyDescent="0.2">
      <c r="C15" s="803" t="s">
        <v>98</v>
      </c>
      <c r="D15" s="804"/>
      <c r="E15" s="804"/>
      <c r="F15" s="804"/>
      <c r="G15" s="804"/>
      <c r="H15" s="804"/>
      <c r="I15" s="804"/>
      <c r="J15" s="805"/>
      <c r="K15" s="204"/>
      <c r="L15" s="214"/>
      <c r="M15" s="214"/>
      <c r="N15" s="214"/>
    </row>
    <row r="16" spans="1:78" s="115" customFormat="1" ht="15" customHeight="1" x14ac:dyDescent="0.2">
      <c r="C16" s="160" t="s">
        <v>33</v>
      </c>
      <c r="D16" s="161" t="s">
        <v>99</v>
      </c>
      <c r="E16" s="116">
        <v>10</v>
      </c>
      <c r="F16" s="162">
        <f>SUM(G16:J16)</f>
        <v>499207.47600000002</v>
      </c>
      <c r="G16" s="162">
        <f>G17+G18+G22+G25</f>
        <v>412523.571</v>
      </c>
      <c r="H16" s="162">
        <f>H17+H18+H22+H25</f>
        <v>0</v>
      </c>
      <c r="I16" s="162">
        <f>I17+I18+I22+I25</f>
        <v>86593.706000000006</v>
      </c>
      <c r="J16" s="162">
        <f>J17+J18+J22+J25</f>
        <v>90.198999999999998</v>
      </c>
      <c r="K16" s="204"/>
      <c r="L16" s="215"/>
      <c r="M16" s="214"/>
      <c r="N16" s="214"/>
      <c r="O16" s="163">
        <v>10</v>
      </c>
    </row>
    <row r="17" spans="3:15" s="115" customFormat="1" ht="15" customHeight="1" x14ac:dyDescent="0.2">
      <c r="C17" s="160" t="s">
        <v>100</v>
      </c>
      <c r="D17" s="164" t="s">
        <v>101</v>
      </c>
      <c r="E17" s="116">
        <v>20</v>
      </c>
      <c r="F17" s="162">
        <f t="shared" ref="F17:F137" si="0">SUM(G17:J17)</f>
        <v>0</v>
      </c>
      <c r="G17" s="165"/>
      <c r="H17" s="165"/>
      <c r="I17" s="165"/>
      <c r="J17" s="165"/>
      <c r="K17" s="204"/>
      <c r="L17" s="215"/>
      <c r="M17" s="214"/>
      <c r="N17" s="214"/>
      <c r="O17" s="163">
        <v>20</v>
      </c>
    </row>
    <row r="18" spans="3:15" s="115" customFormat="1" ht="15" customHeight="1" x14ac:dyDescent="0.2">
      <c r="C18" s="160" t="s">
        <v>102</v>
      </c>
      <c r="D18" s="164" t="s">
        <v>103</v>
      </c>
      <c r="E18" s="116">
        <v>30</v>
      </c>
      <c r="F18" s="162">
        <f t="shared" si="0"/>
        <v>499207.47600000002</v>
      </c>
      <c r="G18" s="162">
        <f>SUM(G19:G21)</f>
        <v>412523.571</v>
      </c>
      <c r="H18" s="162">
        <f>SUM(H19:H21)</f>
        <v>0</v>
      </c>
      <c r="I18" s="162">
        <f>SUM(I19:I21)</f>
        <v>86593.706000000006</v>
      </c>
      <c r="J18" s="162">
        <f>SUM(J19:J21)</f>
        <v>90.198999999999998</v>
      </c>
      <c r="K18" s="204"/>
      <c r="L18" s="215"/>
      <c r="M18" s="214"/>
      <c r="N18" s="214"/>
      <c r="O18" s="163">
        <v>30</v>
      </c>
    </row>
    <row r="19" spans="3:15" s="115" customFormat="1" ht="12.75" hidden="1" customHeight="1" x14ac:dyDescent="0.2">
      <c r="C19" s="166" t="s">
        <v>104</v>
      </c>
      <c r="D19" s="167"/>
      <c r="E19" s="168" t="s">
        <v>105</v>
      </c>
      <c r="F19" s="169"/>
      <c r="G19" s="169"/>
      <c r="H19" s="169"/>
      <c r="I19" s="169"/>
      <c r="J19" s="169"/>
      <c r="K19" s="204"/>
      <c r="L19" s="215"/>
      <c r="M19" s="214"/>
      <c r="N19" s="214"/>
      <c r="O19" s="163"/>
    </row>
    <row r="20" spans="3:15" s="115" customFormat="1" ht="28.9" customHeight="1" x14ac:dyDescent="0.2">
      <c r="C20" s="170" t="s">
        <v>106</v>
      </c>
      <c r="D20" s="171" t="s">
        <v>107</v>
      </c>
      <c r="E20" s="172">
        <v>31</v>
      </c>
      <c r="F20" s="173">
        <f>SUM(G20:J20)</f>
        <v>499207.47600000002</v>
      </c>
      <c r="G20" s="174">
        <v>412523.571</v>
      </c>
      <c r="H20" s="174"/>
      <c r="I20" s="174">
        <v>86593.706000000006</v>
      </c>
      <c r="J20" s="175">
        <v>90.198999999999998</v>
      </c>
      <c r="K20" s="204"/>
      <c r="L20" s="176" t="s">
        <v>108</v>
      </c>
      <c r="M20" s="177" t="s">
        <v>109</v>
      </c>
      <c r="N20" s="177" t="s">
        <v>110</v>
      </c>
    </row>
    <row r="21" spans="3:15" s="115" customFormat="1" ht="15" customHeight="1" x14ac:dyDescent="0.2">
      <c r="C21" s="178"/>
      <c r="D21" s="179" t="s">
        <v>111</v>
      </c>
      <c r="E21" s="180"/>
      <c r="F21" s="180"/>
      <c r="G21" s="180"/>
      <c r="H21" s="180"/>
      <c r="I21" s="180"/>
      <c r="J21" s="181"/>
      <c r="K21" s="204"/>
      <c r="L21" s="215"/>
      <c r="M21" s="214"/>
      <c r="N21" s="214"/>
      <c r="O21" s="182"/>
    </row>
    <row r="22" spans="3:15" s="115" customFormat="1" ht="15" customHeight="1" x14ac:dyDescent="0.2">
      <c r="C22" s="160" t="s">
        <v>112</v>
      </c>
      <c r="D22" s="164" t="s">
        <v>113</v>
      </c>
      <c r="E22" s="116" t="s">
        <v>114</v>
      </c>
      <c r="F22" s="162">
        <f t="shared" si="0"/>
        <v>0</v>
      </c>
      <c r="G22" s="162">
        <f>SUM(G23:G24)</f>
        <v>0</v>
      </c>
      <c r="H22" s="162">
        <f>SUM(H23:H24)</f>
        <v>0</v>
      </c>
      <c r="I22" s="162">
        <f>SUM(I23:I24)</f>
        <v>0</v>
      </c>
      <c r="J22" s="162">
        <f>SUM(J23:J24)</f>
        <v>0</v>
      </c>
      <c r="K22" s="204"/>
      <c r="L22" s="215"/>
      <c r="M22" s="214"/>
      <c r="N22" s="214"/>
      <c r="O22" s="182"/>
    </row>
    <row r="23" spans="3:15" s="115" customFormat="1" ht="12.75" hidden="1" customHeight="1" x14ac:dyDescent="0.2">
      <c r="C23" s="166" t="s">
        <v>115</v>
      </c>
      <c r="D23" s="167"/>
      <c r="E23" s="168" t="s">
        <v>114</v>
      </c>
      <c r="F23" s="169"/>
      <c r="G23" s="169"/>
      <c r="H23" s="169"/>
      <c r="I23" s="169"/>
      <c r="J23" s="169"/>
      <c r="K23" s="204"/>
      <c r="L23" s="215"/>
      <c r="M23" s="214"/>
      <c r="N23" s="214"/>
      <c r="O23" s="163"/>
    </row>
    <row r="24" spans="3:15" s="115" customFormat="1" ht="15" customHeight="1" x14ac:dyDescent="0.2">
      <c r="C24" s="178"/>
      <c r="D24" s="179" t="s">
        <v>111</v>
      </c>
      <c r="E24" s="180"/>
      <c r="F24" s="180"/>
      <c r="G24" s="180"/>
      <c r="H24" s="180"/>
      <c r="I24" s="180"/>
      <c r="J24" s="181"/>
      <c r="K24" s="204"/>
      <c r="L24" s="215"/>
      <c r="M24" s="214"/>
      <c r="N24" s="214"/>
      <c r="O24" s="182"/>
    </row>
    <row r="25" spans="3:15" s="115" customFormat="1" ht="15" customHeight="1" x14ac:dyDescent="0.2">
      <c r="C25" s="160" t="s">
        <v>116</v>
      </c>
      <c r="D25" s="164" t="s">
        <v>117</v>
      </c>
      <c r="E25" s="116" t="s">
        <v>118</v>
      </c>
      <c r="F25" s="162">
        <f t="shared" si="0"/>
        <v>0</v>
      </c>
      <c r="G25" s="162">
        <f>SUM(G26:G27)</f>
        <v>0</v>
      </c>
      <c r="H25" s="162">
        <f>SUM(H26:H27)</f>
        <v>0</v>
      </c>
      <c r="I25" s="162">
        <f>SUM(I26:I27)</f>
        <v>0</v>
      </c>
      <c r="J25" s="162">
        <f>SUM(J26:J27)</f>
        <v>0</v>
      </c>
      <c r="K25" s="204"/>
      <c r="L25" s="215"/>
      <c r="M25" s="214"/>
      <c r="N25" s="214"/>
      <c r="O25" s="163">
        <v>40</v>
      </c>
    </row>
    <row r="26" spans="3:15" s="115" customFormat="1" ht="12.75" hidden="1" customHeight="1" x14ac:dyDescent="0.2">
      <c r="C26" s="166" t="s">
        <v>119</v>
      </c>
      <c r="D26" s="167"/>
      <c r="E26" s="168" t="s">
        <v>118</v>
      </c>
      <c r="F26" s="169"/>
      <c r="G26" s="169"/>
      <c r="H26" s="169"/>
      <c r="I26" s="169"/>
      <c r="J26" s="169"/>
      <c r="K26" s="204"/>
      <c r="L26" s="215"/>
      <c r="M26" s="214"/>
      <c r="N26" s="214"/>
      <c r="O26" s="163"/>
    </row>
    <row r="27" spans="3:15" s="115" customFormat="1" ht="15" customHeight="1" x14ac:dyDescent="0.2">
      <c r="C27" s="178"/>
      <c r="D27" s="179" t="s">
        <v>111</v>
      </c>
      <c r="E27" s="180"/>
      <c r="F27" s="180"/>
      <c r="G27" s="180"/>
      <c r="H27" s="180"/>
      <c r="I27" s="180"/>
      <c r="J27" s="181"/>
      <c r="K27" s="204"/>
      <c r="L27" s="215"/>
      <c r="M27" s="214"/>
      <c r="N27" s="214"/>
      <c r="O27" s="163"/>
    </row>
    <row r="28" spans="3:15" s="115" customFormat="1" ht="15" customHeight="1" x14ac:dyDescent="0.2">
      <c r="C28" s="160" t="s">
        <v>120</v>
      </c>
      <c r="D28" s="161" t="s">
        <v>67</v>
      </c>
      <c r="E28" s="116" t="s">
        <v>121</v>
      </c>
      <c r="F28" s="162">
        <f t="shared" si="0"/>
        <v>321302.20600000001</v>
      </c>
      <c r="G28" s="162">
        <f>G30+G31+G32</f>
        <v>0</v>
      </c>
      <c r="H28" s="162">
        <f>H29+H31+H32</f>
        <v>0</v>
      </c>
      <c r="I28" s="162">
        <f>I29+I30+I32</f>
        <v>315078.73200000002</v>
      </c>
      <c r="J28" s="162">
        <f>J29+J30+J31</f>
        <v>6223.4740000000002</v>
      </c>
      <c r="K28" s="204"/>
      <c r="L28" s="215"/>
      <c r="M28" s="214"/>
      <c r="N28" s="214"/>
      <c r="O28" s="163">
        <v>50</v>
      </c>
    </row>
    <row r="29" spans="3:15" s="115" customFormat="1" ht="15" customHeight="1" x14ac:dyDescent="0.2">
      <c r="C29" s="160" t="s">
        <v>122</v>
      </c>
      <c r="D29" s="164" t="s">
        <v>2</v>
      </c>
      <c r="E29" s="116" t="s">
        <v>123</v>
      </c>
      <c r="F29" s="162">
        <f t="shared" si="0"/>
        <v>315078.73200000002</v>
      </c>
      <c r="G29" s="183"/>
      <c r="H29" s="165"/>
      <c r="I29" s="165">
        <v>315078.73200000002</v>
      </c>
      <c r="J29" s="165"/>
      <c r="K29" s="204"/>
      <c r="L29" s="215"/>
      <c r="M29" s="214"/>
      <c r="N29" s="214"/>
      <c r="O29" s="163">
        <v>60</v>
      </c>
    </row>
    <row r="30" spans="3:15" s="115" customFormat="1" ht="15" customHeight="1" x14ac:dyDescent="0.2">
      <c r="C30" s="160" t="s">
        <v>124</v>
      </c>
      <c r="D30" s="164" t="s">
        <v>3</v>
      </c>
      <c r="E30" s="116" t="s">
        <v>125</v>
      </c>
      <c r="F30" s="162">
        <f t="shared" si="0"/>
        <v>0</v>
      </c>
      <c r="G30" s="165"/>
      <c r="H30" s="183"/>
      <c r="I30" s="165"/>
      <c r="J30" s="165"/>
      <c r="K30" s="204"/>
      <c r="L30" s="215"/>
      <c r="M30" s="214"/>
      <c r="N30" s="214"/>
      <c r="O30" s="163">
        <v>70</v>
      </c>
    </row>
    <row r="31" spans="3:15" s="115" customFormat="1" ht="15" customHeight="1" x14ac:dyDescent="0.2">
      <c r="C31" s="160" t="s">
        <v>126</v>
      </c>
      <c r="D31" s="164" t="s">
        <v>4</v>
      </c>
      <c r="E31" s="116" t="s">
        <v>127</v>
      </c>
      <c r="F31" s="162">
        <f t="shared" si="0"/>
        <v>6223.4740000000002</v>
      </c>
      <c r="G31" s="165"/>
      <c r="H31" s="165"/>
      <c r="I31" s="183"/>
      <c r="J31" s="165">
        <v>6223.4740000000002</v>
      </c>
      <c r="K31" s="204"/>
      <c r="L31" s="215"/>
      <c r="M31" s="214"/>
      <c r="N31" s="214"/>
      <c r="O31" s="163">
        <v>80</v>
      </c>
    </row>
    <row r="32" spans="3:15" s="115" customFormat="1" ht="15" customHeight="1" x14ac:dyDescent="0.2">
      <c r="C32" s="160" t="s">
        <v>128</v>
      </c>
      <c r="D32" s="164" t="s">
        <v>68</v>
      </c>
      <c r="E32" s="116" t="s">
        <v>129</v>
      </c>
      <c r="F32" s="162">
        <f t="shared" si="0"/>
        <v>0</v>
      </c>
      <c r="G32" s="165"/>
      <c r="H32" s="165"/>
      <c r="I32" s="165"/>
      <c r="J32" s="183"/>
      <c r="K32" s="204"/>
      <c r="L32" s="215"/>
      <c r="M32" s="214"/>
      <c r="N32" s="214"/>
      <c r="O32" s="163">
        <v>90</v>
      </c>
    </row>
    <row r="33" spans="3:15" s="115" customFormat="1" ht="15" customHeight="1" x14ac:dyDescent="0.2">
      <c r="C33" s="160" t="s">
        <v>34</v>
      </c>
      <c r="D33" s="184" t="s">
        <v>71</v>
      </c>
      <c r="E33" s="116" t="s">
        <v>130</v>
      </c>
      <c r="F33" s="162">
        <f t="shared" si="0"/>
        <v>0</v>
      </c>
      <c r="G33" s="165"/>
      <c r="H33" s="165"/>
      <c r="I33" s="165"/>
      <c r="J33" s="165"/>
      <c r="K33" s="204"/>
      <c r="L33" s="215"/>
      <c r="M33" s="214"/>
      <c r="N33" s="214"/>
      <c r="O33" s="163"/>
    </row>
    <row r="34" spans="3:15" s="115" customFormat="1" ht="15" customHeight="1" x14ac:dyDescent="0.2">
      <c r="C34" s="160" t="s">
        <v>131</v>
      </c>
      <c r="D34" s="161" t="s">
        <v>132</v>
      </c>
      <c r="E34" s="185" t="s">
        <v>133</v>
      </c>
      <c r="F34" s="162">
        <f t="shared" si="0"/>
        <v>162270.56299999999</v>
      </c>
      <c r="G34" s="162">
        <f>G35+G37+G40+G45</f>
        <v>95526.285999999993</v>
      </c>
      <c r="H34" s="162">
        <f>H35+H37+H40+H45</f>
        <v>0</v>
      </c>
      <c r="I34" s="162">
        <f>I35+I37+I40+I45</f>
        <v>66650.259000000005</v>
      </c>
      <c r="J34" s="162">
        <f>J35+J37+J40+J45</f>
        <v>94.018000000000001</v>
      </c>
      <c r="K34" s="204"/>
      <c r="L34" s="215"/>
      <c r="M34" s="214"/>
      <c r="N34" s="214"/>
      <c r="O34" s="163">
        <v>100</v>
      </c>
    </row>
    <row r="35" spans="3:15" s="115" customFormat="1" ht="22.5" x14ac:dyDescent="0.2">
      <c r="C35" s="160" t="s">
        <v>134</v>
      </c>
      <c r="D35" s="164" t="s">
        <v>135</v>
      </c>
      <c r="E35" s="116" t="s">
        <v>136</v>
      </c>
      <c r="F35" s="162">
        <f t="shared" si="0"/>
        <v>99978.218999999997</v>
      </c>
      <c r="G35" s="165">
        <v>82166.707999999999</v>
      </c>
      <c r="H35" s="165"/>
      <c r="I35" s="165">
        <v>17717.492999999999</v>
      </c>
      <c r="J35" s="165">
        <v>94.018000000000001</v>
      </c>
      <c r="K35" s="204"/>
      <c r="L35" s="215"/>
      <c r="M35" s="214"/>
      <c r="N35" s="214"/>
      <c r="O35" s="163"/>
    </row>
    <row r="36" spans="3:15" s="115" customFormat="1" ht="15" customHeight="1" x14ac:dyDescent="0.2">
      <c r="C36" s="160" t="s">
        <v>137</v>
      </c>
      <c r="D36" s="186" t="s">
        <v>138</v>
      </c>
      <c r="E36" s="116" t="s">
        <v>139</v>
      </c>
      <c r="F36" s="162">
        <f t="shared" si="0"/>
        <v>0</v>
      </c>
      <c r="G36" s="165"/>
      <c r="H36" s="165"/>
      <c r="I36" s="165"/>
      <c r="J36" s="165"/>
      <c r="K36" s="204"/>
      <c r="L36" s="215"/>
      <c r="M36" s="214"/>
      <c r="N36" s="214"/>
      <c r="O36" s="163"/>
    </row>
    <row r="37" spans="3:15" s="115" customFormat="1" ht="15" customHeight="1" x14ac:dyDescent="0.2">
      <c r="C37" s="160" t="s">
        <v>140</v>
      </c>
      <c r="D37" s="164" t="s">
        <v>141</v>
      </c>
      <c r="E37" s="116" t="s">
        <v>142</v>
      </c>
      <c r="F37" s="162">
        <f t="shared" si="0"/>
        <v>0</v>
      </c>
      <c r="G37" s="165"/>
      <c r="H37" s="165"/>
      <c r="I37" s="165"/>
      <c r="J37" s="165"/>
      <c r="K37" s="204"/>
      <c r="L37" s="215"/>
      <c r="M37" s="214"/>
      <c r="N37" s="214"/>
      <c r="O37" s="163"/>
    </row>
    <row r="38" spans="3:15" s="115" customFormat="1" ht="15" customHeight="1" x14ac:dyDescent="0.2">
      <c r="C38" s="160" t="s">
        <v>143</v>
      </c>
      <c r="D38" s="186" t="s">
        <v>144</v>
      </c>
      <c r="E38" s="116" t="s">
        <v>145</v>
      </c>
      <c r="F38" s="162">
        <f t="shared" si="0"/>
        <v>0</v>
      </c>
      <c r="G38" s="165"/>
      <c r="H38" s="165"/>
      <c r="I38" s="165"/>
      <c r="J38" s="165"/>
      <c r="K38" s="204"/>
      <c r="L38" s="215"/>
      <c r="M38" s="214"/>
      <c r="N38" s="214"/>
      <c r="O38" s="163"/>
    </row>
    <row r="39" spans="3:15" s="115" customFormat="1" ht="15" customHeight="1" x14ac:dyDescent="0.2">
      <c r="C39" s="160" t="s">
        <v>146</v>
      </c>
      <c r="D39" s="187" t="s">
        <v>138</v>
      </c>
      <c r="E39" s="116" t="s">
        <v>147</v>
      </c>
      <c r="F39" s="162">
        <f t="shared" si="0"/>
        <v>0</v>
      </c>
      <c r="G39" s="165"/>
      <c r="H39" s="165"/>
      <c r="I39" s="165"/>
      <c r="J39" s="165"/>
      <c r="K39" s="204"/>
      <c r="L39" s="215"/>
      <c r="M39" s="214"/>
      <c r="N39" s="214"/>
      <c r="O39" s="163"/>
    </row>
    <row r="40" spans="3:15" s="115" customFormat="1" ht="15" customHeight="1" x14ac:dyDescent="0.2">
      <c r="C40" s="160" t="s">
        <v>148</v>
      </c>
      <c r="D40" s="164" t="s">
        <v>149</v>
      </c>
      <c r="E40" s="116" t="s">
        <v>150</v>
      </c>
      <c r="F40" s="162">
        <f t="shared" si="0"/>
        <v>62292.344000000005</v>
      </c>
      <c r="G40" s="162">
        <f>SUM(G41:G44)</f>
        <v>13359.578</v>
      </c>
      <c r="H40" s="162">
        <f>SUM(H41:H44)</f>
        <v>0</v>
      </c>
      <c r="I40" s="162">
        <f>SUM(I41:I44)</f>
        <v>48932.766000000003</v>
      </c>
      <c r="J40" s="162">
        <f>SUM(J41:J44)</f>
        <v>0</v>
      </c>
      <c r="K40" s="204"/>
      <c r="L40" s="215"/>
      <c r="M40" s="214"/>
      <c r="N40" s="214"/>
      <c r="O40" s="163"/>
    </row>
    <row r="41" spans="3:15" s="115" customFormat="1" ht="12.75" hidden="1" customHeight="1" x14ac:dyDescent="0.2">
      <c r="C41" s="166" t="s">
        <v>151</v>
      </c>
      <c r="D41" s="167"/>
      <c r="E41" s="168" t="s">
        <v>150</v>
      </c>
      <c r="F41" s="169"/>
      <c r="G41" s="169"/>
      <c r="H41" s="169"/>
      <c r="I41" s="169"/>
      <c r="J41" s="169"/>
      <c r="K41" s="204"/>
      <c r="L41" s="215"/>
      <c r="M41" s="214"/>
      <c r="N41" s="214"/>
      <c r="O41" s="163"/>
    </row>
    <row r="42" spans="3:15" s="115" customFormat="1" ht="15" customHeight="1" x14ac:dyDescent="0.2">
      <c r="C42" s="170" t="s">
        <v>152</v>
      </c>
      <c r="D42" s="171" t="s">
        <v>153</v>
      </c>
      <c r="E42" s="172">
        <v>751</v>
      </c>
      <c r="F42" s="173">
        <f>SUM(G42:J42)</f>
        <v>58428.287000000004</v>
      </c>
      <c r="G42" s="174">
        <v>13359.578</v>
      </c>
      <c r="H42" s="174"/>
      <c r="I42" s="174">
        <v>45068.709000000003</v>
      </c>
      <c r="J42" s="175"/>
      <c r="K42" s="204"/>
      <c r="L42" s="176" t="s">
        <v>154</v>
      </c>
      <c r="M42" s="177" t="s">
        <v>155</v>
      </c>
      <c r="N42" s="177" t="s">
        <v>156</v>
      </c>
    </row>
    <row r="43" spans="3:15" s="115" customFormat="1" ht="15" customHeight="1" x14ac:dyDescent="0.2">
      <c r="C43" s="170" t="s">
        <v>1119</v>
      </c>
      <c r="D43" s="171" t="s">
        <v>1120</v>
      </c>
      <c r="E43" s="172">
        <v>752</v>
      </c>
      <c r="F43" s="173">
        <f>SUM(G43:J43)</f>
        <v>3864.0569999999998</v>
      </c>
      <c r="G43" s="174"/>
      <c r="H43" s="174"/>
      <c r="I43" s="174">
        <v>3864.0569999999998</v>
      </c>
      <c r="J43" s="175"/>
      <c r="K43" s="204"/>
      <c r="L43" s="215"/>
      <c r="M43" s="214"/>
      <c r="N43" s="214"/>
      <c r="O43" s="163"/>
    </row>
    <row r="44" spans="3:15" s="115" customFormat="1" ht="15" customHeight="1" x14ac:dyDescent="0.2">
      <c r="C44" s="188"/>
      <c r="D44" s="179" t="s">
        <v>111</v>
      </c>
      <c r="E44" s="180"/>
      <c r="F44" s="180"/>
      <c r="G44" s="180"/>
      <c r="H44" s="180"/>
      <c r="I44" s="180"/>
      <c r="J44" s="181"/>
      <c r="K44" s="204"/>
      <c r="L44" s="215"/>
      <c r="M44" s="214"/>
      <c r="N44" s="214"/>
      <c r="O44" s="163">
        <v>120</v>
      </c>
    </row>
    <row r="45" spans="3:15" s="115" customFormat="1" ht="15" customHeight="1" x14ac:dyDescent="0.2">
      <c r="C45" s="160" t="s">
        <v>157</v>
      </c>
      <c r="D45" s="189" t="s">
        <v>158</v>
      </c>
      <c r="E45" s="116" t="s">
        <v>159</v>
      </c>
      <c r="F45" s="162">
        <f t="shared" si="0"/>
        <v>0</v>
      </c>
      <c r="G45" s="165"/>
      <c r="H45" s="165"/>
      <c r="I45" s="165"/>
      <c r="J45" s="165"/>
      <c r="K45" s="204"/>
      <c r="L45" s="215"/>
      <c r="M45" s="214"/>
      <c r="N45" s="214"/>
      <c r="O45" s="163">
        <v>150</v>
      </c>
    </row>
    <row r="46" spans="3:15" s="115" customFormat="1" ht="15" customHeight="1" x14ac:dyDescent="0.2">
      <c r="C46" s="160" t="s">
        <v>160</v>
      </c>
      <c r="D46" s="161" t="s">
        <v>69</v>
      </c>
      <c r="E46" s="116" t="s">
        <v>161</v>
      </c>
      <c r="F46" s="162">
        <f t="shared" si="0"/>
        <v>321302.20600000001</v>
      </c>
      <c r="G46" s="165">
        <f>I29</f>
        <v>315078.73200000002</v>
      </c>
      <c r="H46" s="165"/>
      <c r="I46" s="165">
        <f>J31</f>
        <v>6223.4740000000002</v>
      </c>
      <c r="J46" s="165"/>
      <c r="K46" s="204"/>
      <c r="L46" s="215"/>
      <c r="M46" s="214"/>
      <c r="N46" s="214"/>
      <c r="O46" s="163">
        <v>160</v>
      </c>
    </row>
    <row r="47" spans="3:15" s="115" customFormat="1" ht="15" customHeight="1" x14ac:dyDescent="0.2">
      <c r="C47" s="160" t="s">
        <v>162</v>
      </c>
      <c r="D47" s="161" t="s">
        <v>70</v>
      </c>
      <c r="E47" s="116" t="s">
        <v>163</v>
      </c>
      <c r="F47" s="162">
        <f t="shared" si="0"/>
        <v>0</v>
      </c>
      <c r="G47" s="165"/>
      <c r="H47" s="165"/>
      <c r="I47" s="165"/>
      <c r="J47" s="165"/>
      <c r="K47" s="204"/>
      <c r="L47" s="215"/>
      <c r="M47" s="214"/>
      <c r="N47" s="214"/>
      <c r="O47" s="163">
        <v>180</v>
      </c>
    </row>
    <row r="48" spans="3:15" s="115" customFormat="1" ht="15" customHeight="1" x14ac:dyDescent="0.2">
      <c r="C48" s="160" t="s">
        <v>164</v>
      </c>
      <c r="D48" s="161" t="s">
        <v>72</v>
      </c>
      <c r="E48" s="116" t="s">
        <v>165</v>
      </c>
      <c r="F48" s="162">
        <f t="shared" si="0"/>
        <v>334265.34600000002</v>
      </c>
      <c r="G48" s="165"/>
      <c r="H48" s="165"/>
      <c r="I48" s="165">
        <v>328045.69099999999</v>
      </c>
      <c r="J48" s="165">
        <v>6219.6549999999997</v>
      </c>
      <c r="K48" s="204"/>
      <c r="L48" s="215"/>
      <c r="M48" s="214"/>
      <c r="N48" s="214"/>
      <c r="O48" s="163">
        <v>190</v>
      </c>
    </row>
    <row r="49" spans="3:15" s="115" customFormat="1" ht="15" customHeight="1" x14ac:dyDescent="0.2">
      <c r="C49" s="160" t="s">
        <v>166</v>
      </c>
      <c r="D49" s="161" t="s">
        <v>167</v>
      </c>
      <c r="E49" s="116" t="s">
        <v>168</v>
      </c>
      <c r="F49" s="162">
        <f t="shared" si="0"/>
        <v>2671.567</v>
      </c>
      <c r="G49" s="165">
        <v>1918.5530000000001</v>
      </c>
      <c r="H49" s="165"/>
      <c r="I49" s="165">
        <v>753.01400000000001</v>
      </c>
      <c r="J49" s="165"/>
      <c r="K49" s="204"/>
      <c r="L49" s="215"/>
      <c r="M49" s="214"/>
      <c r="N49" s="214"/>
      <c r="O49" s="163">
        <v>200</v>
      </c>
    </row>
    <row r="50" spans="3:15" s="115" customFormat="1" ht="15" customHeight="1" x14ac:dyDescent="0.2">
      <c r="C50" s="160" t="s">
        <v>169</v>
      </c>
      <c r="D50" s="164" t="s">
        <v>170</v>
      </c>
      <c r="E50" s="116" t="s">
        <v>171</v>
      </c>
      <c r="F50" s="162">
        <f t="shared" si="0"/>
        <v>2671.567</v>
      </c>
      <c r="G50" s="165">
        <f>G49</f>
        <v>1918.5530000000001</v>
      </c>
      <c r="H50" s="165"/>
      <c r="I50" s="165">
        <f>I49</f>
        <v>753.01400000000001</v>
      </c>
      <c r="J50" s="165">
        <f>J49</f>
        <v>0</v>
      </c>
      <c r="K50" s="204"/>
      <c r="L50" s="215"/>
      <c r="M50" s="214"/>
      <c r="N50" s="214"/>
      <c r="O50" s="182"/>
    </row>
    <row r="51" spans="3:15" s="115" customFormat="1" ht="12.75" x14ac:dyDescent="0.2">
      <c r="C51" s="160" t="s">
        <v>172</v>
      </c>
      <c r="D51" s="161" t="s">
        <v>173</v>
      </c>
      <c r="E51" s="116" t="s">
        <v>174</v>
      </c>
      <c r="F51" s="162">
        <f t="shared" si="0"/>
        <v>55.2</v>
      </c>
      <c r="G51" s="165">
        <v>45.109000000000002</v>
      </c>
      <c r="H51" s="165"/>
      <c r="I51" s="165">
        <v>10.090999999999999</v>
      </c>
      <c r="J51" s="165"/>
      <c r="K51" s="204"/>
      <c r="L51" s="215"/>
      <c r="M51" s="214"/>
      <c r="N51" s="214"/>
      <c r="O51" s="182"/>
    </row>
    <row r="52" spans="3:15" s="115" customFormat="1" ht="38.25" customHeight="1" x14ac:dyDescent="0.2">
      <c r="C52" s="160" t="s">
        <v>175</v>
      </c>
      <c r="D52" s="184" t="s">
        <v>176</v>
      </c>
      <c r="E52" s="116" t="s">
        <v>177</v>
      </c>
      <c r="F52" s="162">
        <f t="shared" si="0"/>
        <v>2616.3670000000002</v>
      </c>
      <c r="G52" s="162">
        <f>G49-G51</f>
        <v>1873.4440000000002</v>
      </c>
      <c r="H52" s="162">
        <f>H49-H51</f>
        <v>0</v>
      </c>
      <c r="I52" s="162">
        <f>I49-I51</f>
        <v>742.923</v>
      </c>
      <c r="J52" s="162">
        <f>J49-J51</f>
        <v>0</v>
      </c>
      <c r="K52" s="204"/>
      <c r="L52" s="215"/>
      <c r="M52" s="214"/>
      <c r="N52" s="214"/>
      <c r="O52" s="163">
        <v>210</v>
      </c>
    </row>
    <row r="53" spans="3:15" s="115" customFormat="1" ht="15" customHeight="1" x14ac:dyDescent="0.2">
      <c r="C53" s="160" t="s">
        <v>178</v>
      </c>
      <c r="D53" s="161" t="s">
        <v>54</v>
      </c>
      <c r="E53" s="116" t="s">
        <v>179</v>
      </c>
      <c r="F53" s="162">
        <f t="shared" si="0"/>
        <v>0</v>
      </c>
      <c r="G53" s="162">
        <f>(G16+G28+G33)-(G34+G46+G47+G48+G49)</f>
        <v>0</v>
      </c>
      <c r="H53" s="162">
        <f>(H16+H28+H33)-(H34+H46+H47+H48+H49)</f>
        <v>0</v>
      </c>
      <c r="I53" s="162">
        <f>(I16+I28+I33)-(I34+I46+I47+I48+I49)</f>
        <v>0</v>
      </c>
      <c r="J53" s="162">
        <f>(J16+J28+J33)-(J34+J46+J47+J48+J49)</f>
        <v>0</v>
      </c>
      <c r="K53" s="204"/>
      <c r="L53" s="215"/>
      <c r="M53" s="214"/>
      <c r="N53" s="214"/>
      <c r="O53" s="182"/>
    </row>
    <row r="54" spans="3:15" s="115" customFormat="1" ht="15" customHeight="1" x14ac:dyDescent="0.2">
      <c r="C54" s="803" t="s">
        <v>180</v>
      </c>
      <c r="D54" s="804"/>
      <c r="E54" s="804"/>
      <c r="F54" s="804"/>
      <c r="G54" s="804"/>
      <c r="H54" s="804"/>
      <c r="I54" s="804"/>
      <c r="J54" s="805"/>
      <c r="K54" s="204"/>
      <c r="L54" s="215"/>
      <c r="M54" s="214"/>
      <c r="N54" s="214"/>
      <c r="O54" s="163">
        <v>300</v>
      </c>
    </row>
    <row r="55" spans="3:15" s="115" customFormat="1" ht="15" customHeight="1" x14ac:dyDescent="0.2">
      <c r="C55" s="160" t="s">
        <v>181</v>
      </c>
      <c r="D55" s="161" t="s">
        <v>99</v>
      </c>
      <c r="E55" s="116" t="s">
        <v>182</v>
      </c>
      <c r="F55" s="162">
        <f t="shared" si="0"/>
        <v>79.691723999999994</v>
      </c>
      <c r="G55" s="162">
        <f>G56+G57+G61+G64</f>
        <v>65.867587999999998</v>
      </c>
      <c r="H55" s="162">
        <f>H56+H57+H61+H64</f>
        <v>0</v>
      </c>
      <c r="I55" s="162">
        <f>I56+I57+I61+I64</f>
        <v>13.80946</v>
      </c>
      <c r="J55" s="162">
        <f>J56+J57+J61+J64</f>
        <v>1.4676E-2</v>
      </c>
      <c r="K55" s="204"/>
      <c r="L55" s="215"/>
      <c r="M55" s="214"/>
      <c r="N55" s="214"/>
      <c r="O55" s="163">
        <v>310</v>
      </c>
    </row>
    <row r="56" spans="3:15" s="115" customFormat="1" ht="15" customHeight="1" x14ac:dyDescent="0.2">
      <c r="C56" s="160" t="s">
        <v>183</v>
      </c>
      <c r="D56" s="164" t="s">
        <v>101</v>
      </c>
      <c r="E56" s="116" t="s">
        <v>184</v>
      </c>
      <c r="F56" s="162">
        <f t="shared" si="0"/>
        <v>0</v>
      </c>
      <c r="G56" s="165"/>
      <c r="H56" s="165"/>
      <c r="I56" s="165"/>
      <c r="J56" s="165"/>
      <c r="K56" s="204"/>
      <c r="L56" s="215"/>
      <c r="M56" s="214"/>
      <c r="N56" s="214"/>
      <c r="O56" s="163">
        <v>320</v>
      </c>
    </row>
    <row r="57" spans="3:15" s="115" customFormat="1" ht="12.75" hidden="1" customHeight="1" x14ac:dyDescent="0.2">
      <c r="C57" s="160" t="s">
        <v>185</v>
      </c>
      <c r="D57" s="164" t="s">
        <v>103</v>
      </c>
      <c r="E57" s="116" t="s">
        <v>186</v>
      </c>
      <c r="F57" s="162">
        <f t="shared" si="0"/>
        <v>79.691723999999994</v>
      </c>
      <c r="G57" s="162">
        <f>SUM(G58:G60)</f>
        <v>65.867587999999998</v>
      </c>
      <c r="H57" s="162">
        <f>SUM(H58:H60)</f>
        <v>0</v>
      </c>
      <c r="I57" s="162">
        <f>SUM(I58:I60)</f>
        <v>13.80946</v>
      </c>
      <c r="J57" s="162">
        <f>SUM(J58:J60)</f>
        <v>1.4676E-2</v>
      </c>
      <c r="K57" s="204"/>
      <c r="L57" s="215"/>
      <c r="M57" s="214"/>
      <c r="N57" s="214"/>
      <c r="O57" s="163"/>
    </row>
    <row r="58" spans="3:15" s="115" customFormat="1" ht="27" customHeight="1" x14ac:dyDescent="0.2">
      <c r="C58" s="166" t="s">
        <v>187</v>
      </c>
      <c r="D58" s="167"/>
      <c r="E58" s="168" t="s">
        <v>186</v>
      </c>
      <c r="F58" s="169"/>
      <c r="G58" s="169"/>
      <c r="H58" s="169"/>
      <c r="I58" s="169"/>
      <c r="J58" s="169"/>
      <c r="K58" s="204"/>
      <c r="L58" s="176" t="s">
        <v>108</v>
      </c>
      <c r="M58" s="177" t="s">
        <v>109</v>
      </c>
      <c r="N58" s="177" t="s">
        <v>110</v>
      </c>
    </row>
    <row r="59" spans="3:15" s="115" customFormat="1" ht="35.25" customHeight="1" x14ac:dyDescent="0.2">
      <c r="C59" s="170" t="s">
        <v>188</v>
      </c>
      <c r="D59" s="171" t="s">
        <v>107</v>
      </c>
      <c r="E59" s="172">
        <v>1061</v>
      </c>
      <c r="F59" s="173">
        <f>SUM(G59:J59)</f>
        <v>79.691723999999994</v>
      </c>
      <c r="G59" s="174">
        <v>65.867587999999998</v>
      </c>
      <c r="H59" s="174"/>
      <c r="I59" s="174">
        <v>13.80946</v>
      </c>
      <c r="J59" s="175">
        <v>1.4676E-2</v>
      </c>
      <c r="K59" s="204"/>
      <c r="L59" s="215"/>
      <c r="M59" s="214"/>
      <c r="N59" s="214"/>
      <c r="O59" s="163"/>
    </row>
    <row r="60" spans="3:15" s="115" customFormat="1" ht="15" customHeight="1" x14ac:dyDescent="0.2">
      <c r="C60" s="178"/>
      <c r="D60" s="179" t="s">
        <v>111</v>
      </c>
      <c r="E60" s="180"/>
      <c r="F60" s="180"/>
      <c r="G60" s="180"/>
      <c r="H60" s="180"/>
      <c r="I60" s="180"/>
      <c r="J60" s="181"/>
      <c r="K60" s="204"/>
      <c r="L60" s="215"/>
      <c r="M60" s="214"/>
      <c r="N60" s="214"/>
      <c r="O60" s="163"/>
    </row>
    <row r="61" spans="3:15" s="115" customFormat="1" ht="12.75" hidden="1" customHeight="1" x14ac:dyDescent="0.2">
      <c r="C61" s="160" t="s">
        <v>189</v>
      </c>
      <c r="D61" s="164" t="s">
        <v>113</v>
      </c>
      <c r="E61" s="116" t="s">
        <v>190</v>
      </c>
      <c r="F61" s="162">
        <f t="shared" si="0"/>
        <v>0</v>
      </c>
      <c r="G61" s="162">
        <f>SUM(G62:G63)</f>
        <v>0</v>
      </c>
      <c r="H61" s="162">
        <f>SUM(H62:H63)</f>
        <v>0</v>
      </c>
      <c r="I61" s="162">
        <f>SUM(I62:I63)</f>
        <v>0</v>
      </c>
      <c r="J61" s="162">
        <f>SUM(J62:J63)</f>
        <v>0</v>
      </c>
      <c r="K61" s="204"/>
      <c r="L61" s="215"/>
      <c r="M61" s="214"/>
      <c r="N61" s="214"/>
      <c r="O61" s="163"/>
    </row>
    <row r="62" spans="3:15" s="115" customFormat="1" ht="15" customHeight="1" x14ac:dyDescent="0.2">
      <c r="C62" s="166" t="s">
        <v>191</v>
      </c>
      <c r="D62" s="167"/>
      <c r="E62" s="168" t="s">
        <v>190</v>
      </c>
      <c r="F62" s="169"/>
      <c r="G62" s="169"/>
      <c r="H62" s="169"/>
      <c r="I62" s="169"/>
      <c r="J62" s="169"/>
      <c r="K62" s="204"/>
      <c r="L62" s="215"/>
      <c r="M62" s="214"/>
      <c r="N62" s="214"/>
      <c r="O62" s="163"/>
    </row>
    <row r="63" spans="3:15" s="115" customFormat="1" ht="15" customHeight="1" x14ac:dyDescent="0.2">
      <c r="C63" s="178"/>
      <c r="D63" s="179" t="s">
        <v>111</v>
      </c>
      <c r="E63" s="180"/>
      <c r="F63" s="180"/>
      <c r="G63" s="180"/>
      <c r="H63" s="180"/>
      <c r="I63" s="180"/>
      <c r="J63" s="181"/>
      <c r="K63" s="204"/>
      <c r="L63" s="215"/>
      <c r="M63" s="214"/>
      <c r="N63" s="214"/>
      <c r="O63" s="163">
        <v>330</v>
      </c>
    </row>
    <row r="64" spans="3:15" s="115" customFormat="1" ht="12.75" hidden="1" customHeight="1" x14ac:dyDescent="0.2">
      <c r="C64" s="160" t="s">
        <v>192</v>
      </c>
      <c r="D64" s="164" t="s">
        <v>117</v>
      </c>
      <c r="E64" s="116" t="s">
        <v>193</v>
      </c>
      <c r="F64" s="162">
        <f t="shared" si="0"/>
        <v>0</v>
      </c>
      <c r="G64" s="162">
        <f>SUM(G65:G66)</f>
        <v>0</v>
      </c>
      <c r="H64" s="162">
        <f>SUM(H65:H66)</f>
        <v>0</v>
      </c>
      <c r="I64" s="162">
        <f>SUM(I65:I66)</f>
        <v>0</v>
      </c>
      <c r="J64" s="162">
        <f>SUM(J65:J66)</f>
        <v>0</v>
      </c>
      <c r="K64" s="204"/>
      <c r="L64" s="215"/>
      <c r="M64" s="214"/>
      <c r="N64" s="214"/>
      <c r="O64" s="163"/>
    </row>
    <row r="65" spans="3:15" s="115" customFormat="1" ht="15" customHeight="1" x14ac:dyDescent="0.2">
      <c r="C65" s="166" t="s">
        <v>194</v>
      </c>
      <c r="D65" s="167"/>
      <c r="E65" s="168" t="s">
        <v>193</v>
      </c>
      <c r="F65" s="169"/>
      <c r="G65" s="169"/>
      <c r="H65" s="169"/>
      <c r="I65" s="169"/>
      <c r="J65" s="169"/>
      <c r="K65" s="204"/>
      <c r="L65" s="215"/>
      <c r="M65" s="214"/>
      <c r="N65" s="214"/>
      <c r="O65" s="163"/>
    </row>
    <row r="66" spans="3:15" s="115" customFormat="1" ht="15" customHeight="1" x14ac:dyDescent="0.2">
      <c r="C66" s="178"/>
      <c r="D66" s="179" t="s">
        <v>111</v>
      </c>
      <c r="E66" s="180"/>
      <c r="F66" s="180"/>
      <c r="G66" s="180"/>
      <c r="H66" s="180"/>
      <c r="I66" s="180"/>
      <c r="J66" s="181"/>
      <c r="K66" s="204"/>
      <c r="L66" s="215"/>
      <c r="M66" s="214"/>
      <c r="N66" s="214"/>
      <c r="O66" s="163">
        <v>340</v>
      </c>
    </row>
    <row r="67" spans="3:15" s="115" customFormat="1" ht="15" customHeight="1" x14ac:dyDescent="0.2">
      <c r="C67" s="160" t="s">
        <v>195</v>
      </c>
      <c r="D67" s="161" t="s">
        <v>67</v>
      </c>
      <c r="E67" s="116" t="s">
        <v>196</v>
      </c>
      <c r="F67" s="162">
        <f t="shared" si="0"/>
        <v>48.314976999999999</v>
      </c>
      <c r="G67" s="162">
        <f>G69+G70+G71</f>
        <v>0</v>
      </c>
      <c r="H67" s="162">
        <f>H68+H70+H71</f>
        <v>0</v>
      </c>
      <c r="I67" s="162">
        <f>I68+I69+I71</f>
        <v>48.314976999999999</v>
      </c>
      <c r="J67" s="162">
        <f>J68+J69+J70</f>
        <v>0</v>
      </c>
      <c r="K67" s="204"/>
      <c r="L67" s="215"/>
      <c r="M67" s="214"/>
      <c r="N67" s="214"/>
      <c r="O67" s="163">
        <v>350</v>
      </c>
    </row>
    <row r="68" spans="3:15" s="115" customFormat="1" ht="15" customHeight="1" x14ac:dyDescent="0.2">
      <c r="C68" s="160" t="s">
        <v>197</v>
      </c>
      <c r="D68" s="164" t="s">
        <v>2</v>
      </c>
      <c r="E68" s="116" t="s">
        <v>198</v>
      </c>
      <c r="F68" s="162">
        <f t="shared" si="0"/>
        <v>48.314976999999999</v>
      </c>
      <c r="G68" s="183"/>
      <c r="H68" s="165"/>
      <c r="I68" s="165">
        <v>48.314976999999999</v>
      </c>
      <c r="J68" s="165"/>
      <c r="K68" s="204"/>
      <c r="L68" s="215"/>
      <c r="M68" s="214"/>
      <c r="N68" s="214"/>
      <c r="O68" s="163">
        <v>360</v>
      </c>
    </row>
    <row r="69" spans="3:15" s="115" customFormat="1" ht="15" customHeight="1" x14ac:dyDescent="0.2">
      <c r="C69" s="160" t="s">
        <v>199</v>
      </c>
      <c r="D69" s="164" t="s">
        <v>3</v>
      </c>
      <c r="E69" s="116" t="s">
        <v>200</v>
      </c>
      <c r="F69" s="162">
        <f t="shared" si="0"/>
        <v>0</v>
      </c>
      <c r="G69" s="165"/>
      <c r="H69" s="190"/>
      <c r="I69" s="165"/>
      <c r="J69" s="165"/>
      <c r="K69" s="204"/>
      <c r="L69" s="215"/>
      <c r="M69" s="214"/>
      <c r="N69" s="214"/>
      <c r="O69" s="163">
        <v>370</v>
      </c>
    </row>
    <row r="70" spans="3:15" s="115" customFormat="1" ht="15" customHeight="1" x14ac:dyDescent="0.2">
      <c r="C70" s="160" t="s">
        <v>201</v>
      </c>
      <c r="D70" s="164" t="s">
        <v>4</v>
      </c>
      <c r="E70" s="116" t="s">
        <v>202</v>
      </c>
      <c r="F70" s="162">
        <f t="shared" si="0"/>
        <v>0</v>
      </c>
      <c r="G70" s="165"/>
      <c r="H70" s="165"/>
      <c r="I70" s="183"/>
      <c r="J70" s="165"/>
      <c r="K70" s="204"/>
      <c r="L70" s="215"/>
      <c r="M70" s="214"/>
      <c r="N70" s="214"/>
      <c r="O70" s="163">
        <v>380</v>
      </c>
    </row>
    <row r="71" spans="3:15" s="115" customFormat="1" ht="15" customHeight="1" x14ac:dyDescent="0.2">
      <c r="C71" s="160" t="s">
        <v>203</v>
      </c>
      <c r="D71" s="164" t="s">
        <v>68</v>
      </c>
      <c r="E71" s="116" t="s">
        <v>204</v>
      </c>
      <c r="F71" s="162">
        <f t="shared" si="0"/>
        <v>0</v>
      </c>
      <c r="G71" s="165"/>
      <c r="H71" s="165"/>
      <c r="I71" s="165"/>
      <c r="J71" s="183"/>
      <c r="K71" s="204"/>
      <c r="L71" s="215"/>
      <c r="M71" s="214"/>
      <c r="N71" s="214"/>
      <c r="O71" s="163"/>
    </row>
    <row r="72" spans="3:15" s="115" customFormat="1" ht="15" customHeight="1" x14ac:dyDescent="0.2">
      <c r="C72" s="160" t="s">
        <v>205</v>
      </c>
      <c r="D72" s="184" t="s">
        <v>71</v>
      </c>
      <c r="E72" s="116" t="s">
        <v>206</v>
      </c>
      <c r="F72" s="162">
        <f t="shared" si="0"/>
        <v>0</v>
      </c>
      <c r="G72" s="165"/>
      <c r="H72" s="165"/>
      <c r="I72" s="165"/>
      <c r="J72" s="165"/>
      <c r="K72" s="204"/>
      <c r="L72" s="215"/>
      <c r="M72" s="214"/>
      <c r="N72" s="214"/>
      <c r="O72" s="163">
        <v>390</v>
      </c>
    </row>
    <row r="73" spans="3:15" s="115" customFormat="1" ht="12.75" x14ac:dyDescent="0.2">
      <c r="C73" s="160" t="s">
        <v>207</v>
      </c>
      <c r="D73" s="161" t="s">
        <v>132</v>
      </c>
      <c r="E73" s="185" t="s">
        <v>208</v>
      </c>
      <c r="F73" s="162">
        <f t="shared" si="0"/>
        <v>30.296999999999997</v>
      </c>
      <c r="G73" s="162">
        <f>G74+G76+G79+G84</f>
        <v>17.198999999999998</v>
      </c>
      <c r="H73" s="162">
        <f>H74+H76+H79+H84</f>
        <v>0</v>
      </c>
      <c r="I73" s="162">
        <f>I74+I76+I79+I84</f>
        <v>13.098000000000001</v>
      </c>
      <c r="J73" s="162">
        <f>J74+J76+J79+J84</f>
        <v>0</v>
      </c>
      <c r="K73" s="204"/>
      <c r="L73" s="215"/>
      <c r="M73" s="214"/>
      <c r="N73" s="214"/>
      <c r="O73" s="163"/>
    </row>
    <row r="74" spans="3:15" s="115" customFormat="1" ht="15" customHeight="1" x14ac:dyDescent="0.2">
      <c r="C74" s="160" t="s">
        <v>209</v>
      </c>
      <c r="D74" s="164" t="s">
        <v>135</v>
      </c>
      <c r="E74" s="116" t="s">
        <v>210</v>
      </c>
      <c r="F74" s="162">
        <f t="shared" si="0"/>
        <v>18.773</v>
      </c>
      <c r="G74" s="165">
        <v>14.401</v>
      </c>
      <c r="H74" s="165"/>
      <c r="I74" s="165">
        <v>4.3719999999999999</v>
      </c>
      <c r="J74" s="165"/>
      <c r="K74" s="204"/>
      <c r="L74" s="215"/>
      <c r="M74" s="214"/>
      <c r="N74" s="214"/>
      <c r="O74" s="163"/>
    </row>
    <row r="75" spans="3:15" s="115" customFormat="1" ht="15" customHeight="1" x14ac:dyDescent="0.2">
      <c r="C75" s="160" t="s">
        <v>211</v>
      </c>
      <c r="D75" s="186" t="s">
        <v>138</v>
      </c>
      <c r="E75" s="116" t="s">
        <v>212</v>
      </c>
      <c r="F75" s="162">
        <f t="shared" si="0"/>
        <v>0</v>
      </c>
      <c r="G75" s="165"/>
      <c r="H75" s="165"/>
      <c r="I75" s="165"/>
      <c r="J75" s="165"/>
      <c r="K75" s="204"/>
      <c r="L75" s="215"/>
      <c r="M75" s="214"/>
      <c r="N75" s="214"/>
      <c r="O75" s="163"/>
    </row>
    <row r="76" spans="3:15" s="115" customFormat="1" ht="15" customHeight="1" x14ac:dyDescent="0.2">
      <c r="C76" s="160" t="s">
        <v>213</v>
      </c>
      <c r="D76" s="164" t="s">
        <v>141</v>
      </c>
      <c r="E76" s="116" t="s">
        <v>214</v>
      </c>
      <c r="F76" s="162">
        <f t="shared" si="0"/>
        <v>0</v>
      </c>
      <c r="G76" s="165"/>
      <c r="H76" s="165"/>
      <c r="I76" s="165"/>
      <c r="J76" s="165"/>
      <c r="K76" s="204"/>
      <c r="L76" s="215"/>
      <c r="M76" s="214"/>
      <c r="N76" s="214"/>
      <c r="O76" s="163"/>
    </row>
    <row r="77" spans="3:15" s="115" customFormat="1" ht="15" customHeight="1" x14ac:dyDescent="0.2">
      <c r="C77" s="160" t="s">
        <v>215</v>
      </c>
      <c r="D77" s="186" t="s">
        <v>144</v>
      </c>
      <c r="E77" s="116" t="s">
        <v>216</v>
      </c>
      <c r="F77" s="162">
        <f t="shared" si="0"/>
        <v>0</v>
      </c>
      <c r="G77" s="165"/>
      <c r="H77" s="165"/>
      <c r="I77" s="165"/>
      <c r="J77" s="165"/>
      <c r="K77" s="204"/>
      <c r="L77" s="215"/>
      <c r="M77" s="214"/>
      <c r="N77" s="214"/>
      <c r="O77" s="163"/>
    </row>
    <row r="78" spans="3:15" s="115" customFormat="1" ht="15" customHeight="1" x14ac:dyDescent="0.2">
      <c r="C78" s="160" t="s">
        <v>217</v>
      </c>
      <c r="D78" s="187" t="s">
        <v>138</v>
      </c>
      <c r="E78" s="116" t="s">
        <v>218</v>
      </c>
      <c r="F78" s="162">
        <f t="shared" si="0"/>
        <v>0</v>
      </c>
      <c r="G78" s="165"/>
      <c r="H78" s="165"/>
      <c r="I78" s="165"/>
      <c r="J78" s="165"/>
      <c r="K78" s="204"/>
      <c r="L78" s="215"/>
      <c r="M78" s="214"/>
      <c r="N78" s="214"/>
      <c r="O78" s="163"/>
    </row>
    <row r="79" spans="3:15" s="115" customFormat="1" ht="12.75" hidden="1" customHeight="1" x14ac:dyDescent="0.2">
      <c r="C79" s="160" t="s">
        <v>219</v>
      </c>
      <c r="D79" s="164" t="s">
        <v>149</v>
      </c>
      <c r="E79" s="116" t="s">
        <v>220</v>
      </c>
      <c r="F79" s="162">
        <f t="shared" si="0"/>
        <v>11.524000000000001</v>
      </c>
      <c r="G79" s="162">
        <f>SUM(G80:G83)</f>
        <v>2.798</v>
      </c>
      <c r="H79" s="162">
        <f>SUM(H80:H83)</f>
        <v>0</v>
      </c>
      <c r="I79" s="162">
        <f>SUM(I80:I83)</f>
        <v>8.7260000000000009</v>
      </c>
      <c r="J79" s="162">
        <f>SUM(J80:J83)</f>
        <v>0</v>
      </c>
      <c r="K79" s="204"/>
      <c r="L79" s="215"/>
      <c r="M79" s="214"/>
      <c r="N79" s="214"/>
      <c r="O79" s="163"/>
    </row>
    <row r="80" spans="3:15" s="115" customFormat="1" ht="15" customHeight="1" x14ac:dyDescent="0.2">
      <c r="C80" s="166" t="s">
        <v>221</v>
      </c>
      <c r="D80" s="167"/>
      <c r="E80" s="168" t="s">
        <v>220</v>
      </c>
      <c r="F80" s="169"/>
      <c r="G80" s="169"/>
      <c r="H80" s="169"/>
      <c r="I80" s="169"/>
      <c r="J80" s="169"/>
      <c r="K80" s="204"/>
      <c r="L80" s="176" t="s">
        <v>154</v>
      </c>
      <c r="M80" s="177" t="s">
        <v>155</v>
      </c>
      <c r="N80" s="177" t="s">
        <v>156</v>
      </c>
    </row>
    <row r="81" spans="3:15" s="115" customFormat="1" ht="15" customHeight="1" x14ac:dyDescent="0.2">
      <c r="C81" s="170" t="s">
        <v>222</v>
      </c>
      <c r="D81" s="171" t="s">
        <v>153</v>
      </c>
      <c r="E81" s="172">
        <v>1781</v>
      </c>
      <c r="F81" s="173">
        <f>SUM(G81:J81)</f>
        <v>10.785</v>
      </c>
      <c r="G81" s="174">
        <v>2.798</v>
      </c>
      <c r="H81" s="174"/>
      <c r="I81" s="174">
        <v>7.9870000000000001</v>
      </c>
      <c r="J81" s="175"/>
      <c r="K81" s="204"/>
      <c r="L81" s="215"/>
      <c r="M81" s="214"/>
      <c r="N81" s="214"/>
      <c r="O81" s="163"/>
    </row>
    <row r="82" spans="3:15" s="115" customFormat="1" ht="15" customHeight="1" x14ac:dyDescent="0.2">
      <c r="C82" s="170" t="s">
        <v>1121</v>
      </c>
      <c r="D82" s="171" t="s">
        <v>1120</v>
      </c>
      <c r="E82" s="172">
        <v>1782</v>
      </c>
      <c r="F82" s="173">
        <f>SUM(G82:J82)</f>
        <v>0.73899999999999999</v>
      </c>
      <c r="G82" s="174"/>
      <c r="H82" s="174"/>
      <c r="I82" s="174">
        <v>0.73899999999999999</v>
      </c>
      <c r="J82" s="175"/>
      <c r="K82" s="204"/>
      <c r="L82" s="215"/>
      <c r="M82" s="214"/>
      <c r="N82" s="214"/>
      <c r="O82" s="163">
        <v>410</v>
      </c>
    </row>
    <row r="83" spans="3:15" s="115" customFormat="1" ht="15" customHeight="1" x14ac:dyDescent="0.2">
      <c r="C83" s="178"/>
      <c r="D83" s="179" t="s">
        <v>111</v>
      </c>
      <c r="E83" s="180"/>
      <c r="F83" s="180"/>
      <c r="G83" s="180"/>
      <c r="H83" s="180"/>
      <c r="I83" s="180"/>
      <c r="J83" s="181"/>
      <c r="K83" s="204"/>
      <c r="L83" s="215"/>
      <c r="M83" s="214"/>
      <c r="N83" s="214"/>
      <c r="O83" s="163">
        <v>440</v>
      </c>
    </row>
    <row r="84" spans="3:15" s="115" customFormat="1" ht="15" customHeight="1" x14ac:dyDescent="0.2">
      <c r="C84" s="160" t="s">
        <v>223</v>
      </c>
      <c r="D84" s="189" t="s">
        <v>158</v>
      </c>
      <c r="E84" s="116" t="s">
        <v>224</v>
      </c>
      <c r="F84" s="162">
        <f t="shared" si="0"/>
        <v>0</v>
      </c>
      <c r="G84" s="165"/>
      <c r="H84" s="165"/>
      <c r="I84" s="165"/>
      <c r="J84" s="165"/>
      <c r="K84" s="204"/>
      <c r="L84" s="215"/>
      <c r="M84" s="214"/>
      <c r="N84" s="214"/>
      <c r="O84" s="163">
        <v>450</v>
      </c>
    </row>
    <row r="85" spans="3:15" s="115" customFormat="1" ht="15" customHeight="1" x14ac:dyDescent="0.2">
      <c r="C85" s="160" t="s">
        <v>225</v>
      </c>
      <c r="D85" s="161" t="s">
        <v>69</v>
      </c>
      <c r="E85" s="116" t="s">
        <v>226</v>
      </c>
      <c r="F85" s="162">
        <f t="shared" si="0"/>
        <v>48.314976999999999</v>
      </c>
      <c r="G85" s="165">
        <f>I68</f>
        <v>48.314976999999999</v>
      </c>
      <c r="H85" s="165"/>
      <c r="I85" s="165"/>
      <c r="J85" s="165"/>
      <c r="K85" s="204"/>
      <c r="L85" s="215"/>
      <c r="M85" s="214"/>
      <c r="N85" s="214"/>
      <c r="O85" s="163">
        <v>470</v>
      </c>
    </row>
    <row r="86" spans="3:15" s="115" customFormat="1" ht="15" customHeight="1" x14ac:dyDescent="0.2">
      <c r="C86" s="160" t="s">
        <v>227</v>
      </c>
      <c r="D86" s="161" t="s">
        <v>70</v>
      </c>
      <c r="E86" s="116" t="s">
        <v>228</v>
      </c>
      <c r="F86" s="162">
        <f t="shared" si="0"/>
        <v>0</v>
      </c>
      <c r="G86" s="165"/>
      <c r="H86" s="165"/>
      <c r="I86" s="165"/>
      <c r="J86" s="165"/>
      <c r="K86" s="204"/>
      <c r="L86" s="215"/>
      <c r="M86" s="214"/>
      <c r="N86" s="214"/>
      <c r="O86" s="163">
        <v>480</v>
      </c>
    </row>
    <row r="87" spans="3:15" s="115" customFormat="1" ht="15" customHeight="1" x14ac:dyDescent="0.2">
      <c r="C87" s="160" t="s">
        <v>229</v>
      </c>
      <c r="D87" s="161" t="s">
        <v>72</v>
      </c>
      <c r="E87" s="116" t="s">
        <v>230</v>
      </c>
      <c r="F87" s="162">
        <f t="shared" si="0"/>
        <v>48.969356999999995</v>
      </c>
      <c r="G87" s="165"/>
      <c r="H87" s="165"/>
      <c r="I87" s="165">
        <v>48.954757999999998</v>
      </c>
      <c r="J87" s="165">
        <v>1.4599000000000001E-2</v>
      </c>
      <c r="K87" s="204"/>
      <c r="L87" s="215"/>
      <c r="M87" s="214"/>
      <c r="N87" s="214"/>
      <c r="O87" s="163">
        <v>490</v>
      </c>
    </row>
    <row r="88" spans="3:15" s="115" customFormat="1" ht="15" customHeight="1" x14ac:dyDescent="0.2">
      <c r="C88" s="160" t="s">
        <v>231</v>
      </c>
      <c r="D88" s="161" t="s">
        <v>167</v>
      </c>
      <c r="E88" s="116" t="s">
        <v>232</v>
      </c>
      <c r="F88" s="162">
        <f t="shared" si="0"/>
        <v>0.42536600000000002</v>
      </c>
      <c r="G88" s="165">
        <v>0.35361100000000001</v>
      </c>
      <c r="H88" s="165"/>
      <c r="I88" s="165">
        <v>7.1678000000000006E-2</v>
      </c>
      <c r="J88" s="165">
        <v>7.7000000000000001E-5</v>
      </c>
      <c r="K88" s="204"/>
      <c r="L88" s="215"/>
      <c r="M88" s="214"/>
      <c r="N88" s="214"/>
      <c r="O88" s="163"/>
    </row>
    <row r="89" spans="3:15" s="115" customFormat="1" ht="12.75" x14ac:dyDescent="0.2">
      <c r="C89" s="160" t="s">
        <v>233</v>
      </c>
      <c r="D89" s="164" t="s">
        <v>234</v>
      </c>
      <c r="E89" s="116" t="s">
        <v>235</v>
      </c>
      <c r="F89" s="162">
        <f t="shared" si="0"/>
        <v>0.42536600000000002</v>
      </c>
      <c r="G89" s="165">
        <f>G88</f>
        <v>0.35361100000000001</v>
      </c>
      <c r="H89" s="165"/>
      <c r="I89" s="165">
        <f>I88</f>
        <v>7.1678000000000006E-2</v>
      </c>
      <c r="J89" s="165">
        <v>7.7000000000000001E-5</v>
      </c>
      <c r="K89" s="204"/>
      <c r="L89" s="215"/>
      <c r="M89" s="214"/>
      <c r="N89" s="214"/>
      <c r="O89" s="163"/>
    </row>
    <row r="90" spans="3:15" s="115" customFormat="1" ht="15" customHeight="1" x14ac:dyDescent="0.2">
      <c r="C90" s="160" t="s">
        <v>236</v>
      </c>
      <c r="D90" s="161" t="s">
        <v>173</v>
      </c>
      <c r="E90" s="116" t="s">
        <v>237</v>
      </c>
      <c r="F90" s="162">
        <f t="shared" si="0"/>
        <v>0.01</v>
      </c>
      <c r="G90" s="165">
        <v>8.0000000000000002E-3</v>
      </c>
      <c r="H90" s="165"/>
      <c r="I90" s="165">
        <v>2E-3</v>
      </c>
      <c r="J90" s="165"/>
      <c r="K90" s="204"/>
      <c r="L90" s="215"/>
      <c r="M90" s="214"/>
      <c r="N90" s="214"/>
      <c r="O90" s="163">
        <v>500</v>
      </c>
    </row>
    <row r="91" spans="3:15" s="115" customFormat="1" ht="42.75" customHeight="1" x14ac:dyDescent="0.2">
      <c r="C91" s="160" t="s">
        <v>238</v>
      </c>
      <c r="D91" s="184" t="s">
        <v>176</v>
      </c>
      <c r="E91" s="116" t="s">
        <v>239</v>
      </c>
      <c r="F91" s="162">
        <f t="shared" si="0"/>
        <v>0.41536600000000001</v>
      </c>
      <c r="G91" s="162">
        <f>G88-G90</f>
        <v>0.345611</v>
      </c>
      <c r="H91" s="162">
        <f>H88-H90</f>
        <v>0</v>
      </c>
      <c r="I91" s="162">
        <f>I88-I90</f>
        <v>6.9678000000000004E-2</v>
      </c>
      <c r="J91" s="162">
        <f>J88-J90</f>
        <v>7.7000000000000001E-5</v>
      </c>
      <c r="K91" s="204"/>
      <c r="L91" s="215"/>
      <c r="M91" s="214"/>
      <c r="N91" s="214"/>
      <c r="O91" s="182"/>
    </row>
    <row r="92" spans="3:15" s="115" customFormat="1" ht="15" customHeight="1" x14ac:dyDescent="0.2">
      <c r="C92" s="160" t="s">
        <v>240</v>
      </c>
      <c r="D92" s="161" t="s">
        <v>54</v>
      </c>
      <c r="E92" s="116" t="s">
        <v>241</v>
      </c>
      <c r="F92" s="162">
        <f t="shared" si="0"/>
        <v>1.0000000045806701E-6</v>
      </c>
      <c r="G92" s="162">
        <f>(G55+G67+G72)-(G73+G85+G86+G87+G88)</f>
        <v>0</v>
      </c>
      <c r="H92" s="162">
        <f>(H55+H67+H72)-(H73+H85+H86+H87+H88)</f>
        <v>0</v>
      </c>
      <c r="I92" s="162">
        <f>(I55+I67+I72)-(I73+I85+I86+I87+I88)</f>
        <v>1.0000000045806701E-6</v>
      </c>
      <c r="J92" s="162">
        <f>(J55+J67+J72)-(J73+J85+J86+J87+J88)</f>
        <v>0</v>
      </c>
      <c r="K92" s="204"/>
      <c r="L92" s="215"/>
      <c r="M92" s="214"/>
      <c r="N92" s="214"/>
      <c r="O92" s="163">
        <v>600</v>
      </c>
    </row>
    <row r="93" spans="3:15" s="115" customFormat="1" ht="15" customHeight="1" x14ac:dyDescent="0.2">
      <c r="C93" s="803" t="s">
        <v>242</v>
      </c>
      <c r="D93" s="804"/>
      <c r="E93" s="804"/>
      <c r="F93" s="804"/>
      <c r="G93" s="804"/>
      <c r="H93" s="804"/>
      <c r="I93" s="804"/>
      <c r="J93" s="805"/>
      <c r="K93" s="204"/>
      <c r="L93" s="215"/>
      <c r="M93" s="214"/>
      <c r="N93" s="214"/>
      <c r="O93" s="163">
        <v>610</v>
      </c>
    </row>
    <row r="94" spans="3:15" s="115" customFormat="1" ht="15" customHeight="1" x14ac:dyDescent="0.2">
      <c r="C94" s="160" t="s">
        <v>243</v>
      </c>
      <c r="D94" s="161" t="s">
        <v>73</v>
      </c>
      <c r="E94" s="116" t="s">
        <v>244</v>
      </c>
      <c r="F94" s="162">
        <f t="shared" si="0"/>
        <v>30.297000000000004</v>
      </c>
      <c r="G94" s="165">
        <v>17.199000000000002</v>
      </c>
      <c r="H94" s="165"/>
      <c r="I94" s="165">
        <v>13.098000000000001</v>
      </c>
      <c r="J94" s="165"/>
      <c r="K94" s="204"/>
      <c r="L94" s="215"/>
      <c r="M94" s="214"/>
      <c r="N94" s="214"/>
      <c r="O94" s="163">
        <v>620</v>
      </c>
    </row>
    <row r="95" spans="3:15" s="115" customFormat="1" ht="15" customHeight="1" x14ac:dyDescent="0.2">
      <c r="C95" s="160" t="s">
        <v>245</v>
      </c>
      <c r="D95" s="161" t="s">
        <v>74</v>
      </c>
      <c r="E95" s="116" t="s">
        <v>246</v>
      </c>
      <c r="F95" s="162">
        <f t="shared" si="0"/>
        <v>44.981999999999999</v>
      </c>
      <c r="G95" s="165">
        <v>23.155999999999999</v>
      </c>
      <c r="H95" s="165"/>
      <c r="I95" s="165">
        <v>21.776</v>
      </c>
      <c r="J95" s="165">
        <v>0.05</v>
      </c>
      <c r="K95" s="204"/>
      <c r="L95" s="215"/>
      <c r="M95" s="214"/>
      <c r="N95" s="214"/>
      <c r="O95" s="182"/>
    </row>
    <row r="96" spans="3:15" s="115" customFormat="1" ht="15" customHeight="1" x14ac:dyDescent="0.2">
      <c r="C96" s="160" t="s">
        <v>247</v>
      </c>
      <c r="D96" s="161" t="s">
        <v>75</v>
      </c>
      <c r="E96" s="116" t="s">
        <v>248</v>
      </c>
      <c r="F96" s="162">
        <f t="shared" si="0"/>
        <v>15.189</v>
      </c>
      <c r="G96" s="165">
        <v>9.51</v>
      </c>
      <c r="H96" s="165"/>
      <c r="I96" s="165">
        <v>5.6790000000000003</v>
      </c>
      <c r="J96" s="165"/>
      <c r="K96" s="204"/>
      <c r="L96" s="215"/>
      <c r="M96" s="214"/>
      <c r="N96" s="214"/>
      <c r="O96" s="163">
        <v>700</v>
      </c>
    </row>
    <row r="97" spans="3:15" ht="15" customHeight="1" x14ac:dyDescent="0.2">
      <c r="C97" s="803" t="s">
        <v>249</v>
      </c>
      <c r="D97" s="804"/>
      <c r="E97" s="804"/>
      <c r="F97" s="804"/>
      <c r="G97" s="804"/>
      <c r="H97" s="804"/>
      <c r="I97" s="804"/>
      <c r="J97" s="805"/>
      <c r="K97" s="203"/>
      <c r="L97" s="215"/>
      <c r="O97" s="163">
        <v>710</v>
      </c>
    </row>
    <row r="98" spans="3:15" ht="15" customHeight="1" x14ac:dyDescent="0.2">
      <c r="C98" s="160" t="s">
        <v>250</v>
      </c>
      <c r="D98" s="161" t="s">
        <v>251</v>
      </c>
      <c r="E98" s="116" t="s">
        <v>252</v>
      </c>
      <c r="F98" s="162">
        <f t="shared" si="0"/>
        <v>99978.218999999997</v>
      </c>
      <c r="G98" s="162">
        <f>SUM(G99:G100)</f>
        <v>82166.707999999999</v>
      </c>
      <c r="H98" s="162">
        <f>SUM(H99:H100)</f>
        <v>0</v>
      </c>
      <c r="I98" s="162">
        <f>SUM(I99:I100)</f>
        <v>17717.492999999999</v>
      </c>
      <c r="J98" s="162">
        <f>SUM(J99:J100)</f>
        <v>94.018000000000001</v>
      </c>
      <c r="K98" s="203"/>
      <c r="L98" s="215"/>
      <c r="O98" s="163">
        <v>720</v>
      </c>
    </row>
    <row r="99" spans="3:15" ht="15" customHeight="1" x14ac:dyDescent="0.2">
      <c r="C99" s="191" t="s">
        <v>253</v>
      </c>
      <c r="D99" s="164" t="s">
        <v>76</v>
      </c>
      <c r="E99" s="116" t="s">
        <v>254</v>
      </c>
      <c r="F99" s="162">
        <f t="shared" si="0"/>
        <v>0</v>
      </c>
      <c r="G99" s="192"/>
      <c r="H99" s="192"/>
      <c r="I99" s="192"/>
      <c r="J99" s="192"/>
      <c r="K99" s="203"/>
      <c r="L99" s="215"/>
      <c r="O99" s="163">
        <v>730</v>
      </c>
    </row>
    <row r="100" spans="3:15" ht="15" customHeight="1" x14ac:dyDescent="0.2">
      <c r="C100" s="191" t="s">
        <v>255</v>
      </c>
      <c r="D100" s="164" t="s">
        <v>256</v>
      </c>
      <c r="E100" s="116" t="s">
        <v>257</v>
      </c>
      <c r="F100" s="162">
        <f t="shared" si="0"/>
        <v>99978.218999999997</v>
      </c>
      <c r="G100" s="193">
        <f>G103</f>
        <v>82166.707999999999</v>
      </c>
      <c r="H100" s="193">
        <f>H103</f>
        <v>0</v>
      </c>
      <c r="I100" s="193">
        <f>I103</f>
        <v>17717.492999999999</v>
      </c>
      <c r="J100" s="193">
        <f>J103</f>
        <v>94.018000000000001</v>
      </c>
      <c r="K100" s="203"/>
      <c r="L100" s="215"/>
      <c r="O100" s="163"/>
    </row>
    <row r="101" spans="3:15" ht="15" customHeight="1" x14ac:dyDescent="0.2">
      <c r="C101" s="191" t="s">
        <v>258</v>
      </c>
      <c r="D101" s="186" t="s">
        <v>259</v>
      </c>
      <c r="E101" s="116" t="s">
        <v>260</v>
      </c>
      <c r="F101" s="162">
        <f t="shared" si="0"/>
        <v>18.773</v>
      </c>
      <c r="G101" s="192">
        <f>G74</f>
        <v>14.401</v>
      </c>
      <c r="H101" s="192"/>
      <c r="I101" s="192">
        <f>I74</f>
        <v>4.3719999999999999</v>
      </c>
      <c r="J101" s="192">
        <f>J74</f>
        <v>0</v>
      </c>
      <c r="K101" s="203"/>
      <c r="L101" s="215"/>
      <c r="O101" s="163">
        <v>740</v>
      </c>
    </row>
    <row r="102" spans="3:15" ht="15" customHeight="1" x14ac:dyDescent="0.2">
      <c r="C102" s="191" t="s">
        <v>261</v>
      </c>
      <c r="D102" s="187" t="s">
        <v>262</v>
      </c>
      <c r="E102" s="116" t="s">
        <v>263</v>
      </c>
      <c r="F102" s="162">
        <f t="shared" si="0"/>
        <v>0</v>
      </c>
      <c r="G102" s="192"/>
      <c r="H102" s="192"/>
      <c r="I102" s="192"/>
      <c r="J102" s="192"/>
      <c r="K102" s="203"/>
      <c r="L102" s="215"/>
      <c r="O102" s="163">
        <v>750</v>
      </c>
    </row>
    <row r="103" spans="3:15" ht="15" customHeight="1" x14ac:dyDescent="0.2">
      <c r="C103" s="191" t="s">
        <v>264</v>
      </c>
      <c r="D103" s="186" t="s">
        <v>265</v>
      </c>
      <c r="E103" s="116" t="s">
        <v>266</v>
      </c>
      <c r="F103" s="162">
        <f t="shared" si="0"/>
        <v>99978.218999999997</v>
      </c>
      <c r="G103" s="192">
        <f>G35</f>
        <v>82166.707999999999</v>
      </c>
      <c r="H103" s="192"/>
      <c r="I103" s="192">
        <f>I35</f>
        <v>17717.492999999999</v>
      </c>
      <c r="J103" s="192">
        <f>J35</f>
        <v>94.018000000000001</v>
      </c>
      <c r="K103" s="203"/>
      <c r="L103" s="215"/>
      <c r="O103" s="163">
        <v>760</v>
      </c>
    </row>
    <row r="104" spans="3:15" ht="15" customHeight="1" x14ac:dyDescent="0.2">
      <c r="C104" s="191" t="s">
        <v>267</v>
      </c>
      <c r="D104" s="161" t="s">
        <v>268</v>
      </c>
      <c r="E104" s="116" t="s">
        <v>269</v>
      </c>
      <c r="F104" s="162">
        <f t="shared" si="0"/>
        <v>62292.344000000005</v>
      </c>
      <c r="G104" s="193">
        <f>G105+G121</f>
        <v>13359.578</v>
      </c>
      <c r="H104" s="193">
        <f>H105+H121</f>
        <v>0</v>
      </c>
      <c r="I104" s="193">
        <f>I105+I121</f>
        <v>48932.766000000003</v>
      </c>
      <c r="J104" s="193">
        <f>J105+J121</f>
        <v>0</v>
      </c>
      <c r="K104" s="203"/>
      <c r="L104" s="215"/>
      <c r="O104" s="163"/>
    </row>
    <row r="105" spans="3:15" ht="15" customHeight="1" x14ac:dyDescent="0.2">
      <c r="C105" s="191" t="s">
        <v>270</v>
      </c>
      <c r="D105" s="164" t="s">
        <v>271</v>
      </c>
      <c r="E105" s="116" t="s">
        <v>272</v>
      </c>
      <c r="F105" s="162">
        <f t="shared" si="0"/>
        <v>0</v>
      </c>
      <c r="G105" s="193">
        <f>G106+G107</f>
        <v>0</v>
      </c>
      <c r="H105" s="193">
        <f>H106+H107</f>
        <v>0</v>
      </c>
      <c r="I105" s="193">
        <f>I106+I107</f>
        <v>0</v>
      </c>
      <c r="J105" s="193">
        <f>J106+J107</f>
        <v>0</v>
      </c>
      <c r="K105" s="203"/>
      <c r="L105" s="215"/>
      <c r="O105" s="163"/>
    </row>
    <row r="106" spans="3:15" ht="12.75" x14ac:dyDescent="0.2">
      <c r="C106" s="191" t="s">
        <v>273</v>
      </c>
      <c r="D106" s="186" t="s">
        <v>274</v>
      </c>
      <c r="E106" s="116" t="s">
        <v>275</v>
      </c>
      <c r="F106" s="162">
        <f t="shared" si="0"/>
        <v>0</v>
      </c>
      <c r="G106" s="192"/>
      <c r="H106" s="192"/>
      <c r="I106" s="192"/>
      <c r="J106" s="192"/>
      <c r="K106" s="203"/>
      <c r="L106" s="215"/>
      <c r="O106" s="163"/>
    </row>
    <row r="107" spans="3:15" ht="15" customHeight="1" x14ac:dyDescent="0.2">
      <c r="C107" s="191" t="s">
        <v>276</v>
      </c>
      <c r="D107" s="186" t="s">
        <v>277</v>
      </c>
      <c r="E107" s="116" t="s">
        <v>278</v>
      </c>
      <c r="F107" s="162">
        <f t="shared" si="0"/>
        <v>0</v>
      </c>
      <c r="G107" s="193">
        <f>G108+G111+G114+G117+G118+G119+G120</f>
        <v>0</v>
      </c>
      <c r="H107" s="193">
        <f>H108+H111+H114+H117+H118+H119+H120</f>
        <v>0</v>
      </c>
      <c r="I107" s="193">
        <f>I108+I111+I114+I117+I118+I119+I120</f>
        <v>0</v>
      </c>
      <c r="J107" s="193">
        <f>J108+J111+J114+J117+J118+J119+J120</f>
        <v>0</v>
      </c>
      <c r="K107" s="203"/>
      <c r="L107" s="215"/>
      <c r="O107" s="163"/>
    </row>
    <row r="108" spans="3:15" ht="30.75" customHeight="1" x14ac:dyDescent="0.2">
      <c r="C108" s="191" t="s">
        <v>279</v>
      </c>
      <c r="D108" s="187" t="s">
        <v>280</v>
      </c>
      <c r="E108" s="116" t="s">
        <v>281</v>
      </c>
      <c r="F108" s="162">
        <f t="shared" si="0"/>
        <v>0</v>
      </c>
      <c r="G108" s="194">
        <f>G109+G110</f>
        <v>0</v>
      </c>
      <c r="H108" s="194">
        <f>H109+H110</f>
        <v>0</v>
      </c>
      <c r="I108" s="194">
        <f>I109+I110</f>
        <v>0</v>
      </c>
      <c r="J108" s="194">
        <f>J109+J110</f>
        <v>0</v>
      </c>
      <c r="K108" s="203"/>
      <c r="L108" s="215"/>
      <c r="O108" s="163"/>
    </row>
    <row r="109" spans="3:15" ht="12.75" x14ac:dyDescent="0.2">
      <c r="C109" s="191" t="s">
        <v>282</v>
      </c>
      <c r="D109" s="195" t="s">
        <v>283</v>
      </c>
      <c r="E109" s="116" t="s">
        <v>284</v>
      </c>
      <c r="F109" s="162">
        <f t="shared" si="0"/>
        <v>0</v>
      </c>
      <c r="G109" s="192"/>
      <c r="H109" s="192"/>
      <c r="I109" s="192"/>
      <c r="J109" s="192"/>
      <c r="K109" s="203"/>
      <c r="L109" s="215"/>
      <c r="O109" s="163"/>
    </row>
    <row r="110" spans="3:15" ht="15" customHeight="1" x14ac:dyDescent="0.2">
      <c r="C110" s="191" t="s">
        <v>285</v>
      </c>
      <c r="D110" s="195" t="s">
        <v>286</v>
      </c>
      <c r="E110" s="116" t="s">
        <v>287</v>
      </c>
      <c r="F110" s="162">
        <f t="shared" si="0"/>
        <v>0</v>
      </c>
      <c r="G110" s="192"/>
      <c r="H110" s="192"/>
      <c r="I110" s="192"/>
      <c r="J110" s="192"/>
      <c r="K110" s="203"/>
      <c r="L110" s="215"/>
      <c r="O110" s="163"/>
    </row>
    <row r="111" spans="3:15" ht="15" customHeight="1" x14ac:dyDescent="0.2">
      <c r="C111" s="191" t="s">
        <v>288</v>
      </c>
      <c r="D111" s="187" t="s">
        <v>289</v>
      </c>
      <c r="E111" s="116" t="s">
        <v>290</v>
      </c>
      <c r="F111" s="162">
        <f t="shared" si="0"/>
        <v>0</v>
      </c>
      <c r="G111" s="194">
        <f>G112+G113</f>
        <v>0</v>
      </c>
      <c r="H111" s="194">
        <f>H112+H113</f>
        <v>0</v>
      </c>
      <c r="I111" s="194">
        <f>I112+I113</f>
        <v>0</v>
      </c>
      <c r="J111" s="194">
        <f>J112+J113</f>
        <v>0</v>
      </c>
      <c r="K111" s="203"/>
      <c r="L111" s="215"/>
      <c r="O111" s="163"/>
    </row>
    <row r="112" spans="3:15" ht="15" customHeight="1" x14ac:dyDescent="0.2">
      <c r="C112" s="191" t="s">
        <v>291</v>
      </c>
      <c r="D112" s="195" t="s">
        <v>283</v>
      </c>
      <c r="E112" s="116" t="s">
        <v>292</v>
      </c>
      <c r="F112" s="162">
        <f t="shared" si="0"/>
        <v>0</v>
      </c>
      <c r="G112" s="192"/>
      <c r="H112" s="192"/>
      <c r="I112" s="192"/>
      <c r="J112" s="192"/>
      <c r="K112" s="203"/>
      <c r="L112" s="215"/>
      <c r="O112" s="163"/>
    </row>
    <row r="113" spans="3:15" ht="15" customHeight="1" x14ac:dyDescent="0.2">
      <c r="C113" s="191" t="s">
        <v>293</v>
      </c>
      <c r="D113" s="195" t="s">
        <v>286</v>
      </c>
      <c r="E113" s="116" t="s">
        <v>294</v>
      </c>
      <c r="F113" s="162">
        <f t="shared" si="0"/>
        <v>0</v>
      </c>
      <c r="G113" s="192"/>
      <c r="H113" s="192"/>
      <c r="I113" s="192"/>
      <c r="J113" s="192"/>
      <c r="K113" s="203"/>
      <c r="L113" s="215"/>
      <c r="O113" s="163"/>
    </row>
    <row r="114" spans="3:15" ht="15" customHeight="1" x14ac:dyDescent="0.2">
      <c r="C114" s="191" t="s">
        <v>295</v>
      </c>
      <c r="D114" s="187" t="s">
        <v>296</v>
      </c>
      <c r="E114" s="116" t="s">
        <v>297</v>
      </c>
      <c r="F114" s="162">
        <f t="shared" si="0"/>
        <v>0</v>
      </c>
      <c r="G114" s="194">
        <f>G115+G116</f>
        <v>0</v>
      </c>
      <c r="H114" s="194">
        <f>H115+H116</f>
        <v>0</v>
      </c>
      <c r="I114" s="194">
        <f>I115+I116</f>
        <v>0</v>
      </c>
      <c r="J114" s="194">
        <f>J115+J116</f>
        <v>0</v>
      </c>
      <c r="K114" s="203"/>
      <c r="L114" s="215"/>
      <c r="O114" s="163"/>
    </row>
    <row r="115" spans="3:15" ht="15" customHeight="1" x14ac:dyDescent="0.2">
      <c r="C115" s="191" t="s">
        <v>298</v>
      </c>
      <c r="D115" s="195" t="s">
        <v>283</v>
      </c>
      <c r="E115" s="116" t="s">
        <v>299</v>
      </c>
      <c r="F115" s="162">
        <f t="shared" si="0"/>
        <v>0</v>
      </c>
      <c r="G115" s="192"/>
      <c r="H115" s="192"/>
      <c r="I115" s="192"/>
      <c r="J115" s="192"/>
      <c r="K115" s="203"/>
      <c r="L115" s="215"/>
      <c r="O115" s="163"/>
    </row>
    <row r="116" spans="3:15" ht="15" customHeight="1" x14ac:dyDescent="0.2">
      <c r="C116" s="191" t="s">
        <v>300</v>
      </c>
      <c r="D116" s="195" t="s">
        <v>286</v>
      </c>
      <c r="E116" s="116" t="s">
        <v>301</v>
      </c>
      <c r="F116" s="162">
        <f t="shared" si="0"/>
        <v>0</v>
      </c>
      <c r="G116" s="192"/>
      <c r="H116" s="192"/>
      <c r="I116" s="192"/>
      <c r="J116" s="192"/>
      <c r="K116" s="203"/>
      <c r="L116" s="215"/>
      <c r="O116" s="163"/>
    </row>
    <row r="117" spans="3:15" ht="22.5" x14ac:dyDescent="0.2">
      <c r="C117" s="191" t="s">
        <v>302</v>
      </c>
      <c r="D117" s="187" t="s">
        <v>303</v>
      </c>
      <c r="E117" s="116" t="s">
        <v>304</v>
      </c>
      <c r="F117" s="162">
        <f t="shared" si="0"/>
        <v>0</v>
      </c>
      <c r="G117" s="192"/>
      <c r="H117" s="192"/>
      <c r="I117" s="192"/>
      <c r="J117" s="192"/>
      <c r="K117" s="203"/>
      <c r="L117" s="215"/>
      <c r="O117" s="163"/>
    </row>
    <row r="118" spans="3:15" ht="12.75" x14ac:dyDescent="0.2">
      <c r="C118" s="191" t="s">
        <v>305</v>
      </c>
      <c r="D118" s="187" t="s">
        <v>306</v>
      </c>
      <c r="E118" s="116" t="s">
        <v>307</v>
      </c>
      <c r="F118" s="162">
        <f t="shared" si="0"/>
        <v>0</v>
      </c>
      <c r="G118" s="192"/>
      <c r="H118" s="192"/>
      <c r="I118" s="192"/>
      <c r="J118" s="192"/>
      <c r="K118" s="203"/>
      <c r="L118" s="215"/>
      <c r="O118" s="163"/>
    </row>
    <row r="119" spans="3:15" ht="15" customHeight="1" x14ac:dyDescent="0.2">
      <c r="C119" s="191" t="s">
        <v>308</v>
      </c>
      <c r="D119" s="187" t="s">
        <v>309</v>
      </c>
      <c r="E119" s="116" t="s">
        <v>310</v>
      </c>
      <c r="F119" s="162">
        <f t="shared" si="0"/>
        <v>0</v>
      </c>
      <c r="G119" s="192"/>
      <c r="H119" s="192"/>
      <c r="I119" s="192"/>
      <c r="J119" s="192"/>
      <c r="K119" s="203"/>
      <c r="L119" s="215"/>
      <c r="O119" s="163">
        <v>770</v>
      </c>
    </row>
    <row r="120" spans="3:15" ht="15" customHeight="1" x14ac:dyDescent="0.2">
      <c r="C120" s="191" t="s">
        <v>311</v>
      </c>
      <c r="D120" s="187" t="s">
        <v>312</v>
      </c>
      <c r="E120" s="116" t="s">
        <v>313</v>
      </c>
      <c r="F120" s="162">
        <f t="shared" si="0"/>
        <v>0</v>
      </c>
      <c r="G120" s="192"/>
      <c r="H120" s="192"/>
      <c r="I120" s="192"/>
      <c r="J120" s="192"/>
      <c r="K120" s="203"/>
      <c r="L120" s="215"/>
      <c r="O120" s="163">
        <v>780</v>
      </c>
    </row>
    <row r="121" spans="3:15" ht="15" customHeight="1" x14ac:dyDescent="0.2">
      <c r="C121" s="191" t="s">
        <v>314</v>
      </c>
      <c r="D121" s="164" t="s">
        <v>315</v>
      </c>
      <c r="E121" s="116" t="s">
        <v>316</v>
      </c>
      <c r="F121" s="162">
        <f t="shared" si="0"/>
        <v>62292.344000000005</v>
      </c>
      <c r="G121" s="193">
        <f>G124</f>
        <v>13359.578</v>
      </c>
      <c r="H121" s="193">
        <f>H124</f>
        <v>0</v>
      </c>
      <c r="I121" s="193">
        <f>I124</f>
        <v>48932.766000000003</v>
      </c>
      <c r="J121" s="193">
        <f>J124</f>
        <v>0</v>
      </c>
      <c r="K121" s="203"/>
      <c r="L121" s="215"/>
      <c r="O121" s="163"/>
    </row>
    <row r="122" spans="3:15" ht="15" customHeight="1" x14ac:dyDescent="0.2">
      <c r="C122" s="191" t="s">
        <v>317</v>
      </c>
      <c r="D122" s="186" t="s">
        <v>259</v>
      </c>
      <c r="E122" s="116" t="s">
        <v>318</v>
      </c>
      <c r="F122" s="162">
        <f t="shared" si="0"/>
        <v>11.524000000000001</v>
      </c>
      <c r="G122" s="192">
        <f>G81</f>
        <v>2.798</v>
      </c>
      <c r="H122" s="192"/>
      <c r="I122" s="192">
        <f>I79</f>
        <v>8.7260000000000009</v>
      </c>
      <c r="J122" s="192"/>
      <c r="K122" s="203"/>
      <c r="L122" s="215"/>
      <c r="O122" s="163">
        <v>790</v>
      </c>
    </row>
    <row r="123" spans="3:15" ht="15" customHeight="1" x14ac:dyDescent="0.2">
      <c r="C123" s="191" t="s">
        <v>319</v>
      </c>
      <c r="D123" s="187" t="s">
        <v>320</v>
      </c>
      <c r="E123" s="116" t="s">
        <v>321</v>
      </c>
      <c r="F123" s="162">
        <f t="shared" si="0"/>
        <v>0</v>
      </c>
      <c r="G123" s="192"/>
      <c r="H123" s="192"/>
      <c r="I123" s="192"/>
      <c r="J123" s="192"/>
      <c r="K123" s="203"/>
      <c r="L123" s="215"/>
      <c r="O123" s="163"/>
    </row>
    <row r="124" spans="3:15" ht="15" customHeight="1" x14ac:dyDescent="0.2">
      <c r="C124" s="191" t="s">
        <v>322</v>
      </c>
      <c r="D124" s="186" t="s">
        <v>265</v>
      </c>
      <c r="E124" s="116" t="s">
        <v>323</v>
      </c>
      <c r="F124" s="162">
        <f t="shared" si="0"/>
        <v>62292.344000000005</v>
      </c>
      <c r="G124" s="192">
        <f>G42</f>
        <v>13359.578</v>
      </c>
      <c r="H124" s="192"/>
      <c r="I124" s="192">
        <f>I40</f>
        <v>48932.766000000003</v>
      </c>
      <c r="J124" s="192"/>
      <c r="K124" s="203"/>
      <c r="L124" s="215"/>
      <c r="O124" s="163"/>
    </row>
    <row r="125" spans="3:15" ht="15" customHeight="1" x14ac:dyDescent="0.2">
      <c r="C125" s="191" t="s">
        <v>324</v>
      </c>
      <c r="D125" s="184" t="s">
        <v>325</v>
      </c>
      <c r="E125" s="116" t="s">
        <v>326</v>
      </c>
      <c r="F125" s="162">
        <f t="shared" si="0"/>
        <v>0</v>
      </c>
      <c r="G125" s="193">
        <f>SUM(G126:G127)</f>
        <v>0</v>
      </c>
      <c r="H125" s="193">
        <f>SUM(H126:H127)</f>
        <v>0</v>
      </c>
      <c r="I125" s="193">
        <f>SUM(I126:I127)</f>
        <v>0</v>
      </c>
      <c r="J125" s="193">
        <f>SUM(J126:J127)</f>
        <v>0</v>
      </c>
      <c r="K125" s="203"/>
      <c r="L125" s="215"/>
      <c r="O125" s="163"/>
    </row>
    <row r="126" spans="3:15" ht="15" customHeight="1" x14ac:dyDescent="0.2">
      <c r="C126" s="191" t="s">
        <v>327</v>
      </c>
      <c r="D126" s="164" t="s">
        <v>76</v>
      </c>
      <c r="E126" s="116" t="s">
        <v>328</v>
      </c>
      <c r="F126" s="162">
        <f t="shared" si="0"/>
        <v>0</v>
      </c>
      <c r="G126" s="192"/>
      <c r="H126" s="192"/>
      <c r="I126" s="192"/>
      <c r="J126" s="192"/>
      <c r="K126" s="203"/>
      <c r="L126" s="215"/>
      <c r="O126" s="163"/>
    </row>
    <row r="127" spans="3:15" ht="15" customHeight="1" x14ac:dyDescent="0.2">
      <c r="C127" s="191" t="s">
        <v>329</v>
      </c>
      <c r="D127" s="164" t="s">
        <v>256</v>
      </c>
      <c r="E127" s="116" t="s">
        <v>330</v>
      </c>
      <c r="F127" s="162">
        <f t="shared" si="0"/>
        <v>0</v>
      </c>
      <c r="G127" s="193">
        <f>G129</f>
        <v>0</v>
      </c>
      <c r="H127" s="193">
        <f>H129</f>
        <v>0</v>
      </c>
      <c r="I127" s="193">
        <f>I129</f>
        <v>0</v>
      </c>
      <c r="J127" s="193">
        <f>J129</f>
        <v>0</v>
      </c>
      <c r="K127" s="203"/>
      <c r="L127" s="215"/>
      <c r="O127" s="163"/>
    </row>
    <row r="128" spans="3:15" ht="15" customHeight="1" x14ac:dyDescent="0.2">
      <c r="C128" s="191" t="s">
        <v>331</v>
      </c>
      <c r="D128" s="186" t="s">
        <v>332</v>
      </c>
      <c r="E128" s="116" t="s">
        <v>333</v>
      </c>
      <c r="F128" s="162">
        <f t="shared" si="0"/>
        <v>0</v>
      </c>
      <c r="G128" s="192"/>
      <c r="H128" s="192"/>
      <c r="I128" s="192"/>
      <c r="J128" s="192"/>
      <c r="K128" s="203"/>
      <c r="L128" s="215"/>
      <c r="O128" s="196"/>
    </row>
    <row r="129" spans="3:15" ht="12.75" x14ac:dyDescent="0.2">
      <c r="C129" s="191" t="s">
        <v>334</v>
      </c>
      <c r="D129" s="186" t="s">
        <v>265</v>
      </c>
      <c r="E129" s="116" t="s">
        <v>335</v>
      </c>
      <c r="F129" s="162">
        <f t="shared" si="0"/>
        <v>0</v>
      </c>
      <c r="G129" s="192"/>
      <c r="H129" s="192"/>
      <c r="I129" s="192"/>
      <c r="J129" s="192"/>
      <c r="K129" s="203"/>
      <c r="L129" s="215"/>
      <c r="O129" s="163">
        <v>800</v>
      </c>
    </row>
    <row r="130" spans="3:15" ht="15" customHeight="1" x14ac:dyDescent="0.2">
      <c r="C130" s="803" t="s">
        <v>336</v>
      </c>
      <c r="D130" s="804"/>
      <c r="E130" s="804"/>
      <c r="F130" s="804"/>
      <c r="G130" s="804"/>
      <c r="H130" s="804"/>
      <c r="I130" s="804"/>
      <c r="J130" s="805"/>
      <c r="K130" s="203"/>
      <c r="L130" s="215"/>
      <c r="O130" s="163">
        <v>810</v>
      </c>
    </row>
    <row r="131" spans="3:15" ht="33" customHeight="1" x14ac:dyDescent="0.2">
      <c r="C131" s="191" t="s">
        <v>337</v>
      </c>
      <c r="D131" s="161" t="s">
        <v>338</v>
      </c>
      <c r="E131" s="116" t="s">
        <v>339</v>
      </c>
      <c r="F131" s="162">
        <f t="shared" si="0"/>
        <v>9371.4169999999995</v>
      </c>
      <c r="G131" s="193">
        <f>SUM( G132:G133)</f>
        <v>7195.5739999999996</v>
      </c>
      <c r="H131" s="193">
        <f>SUM( H132:H133)</f>
        <v>0</v>
      </c>
      <c r="I131" s="193">
        <f>SUM( I132:I133)</f>
        <v>2175.8319999999999</v>
      </c>
      <c r="J131" s="193">
        <f>SUM( J132:J133)</f>
        <v>1.0999999999999999E-2</v>
      </c>
      <c r="K131" s="203"/>
      <c r="L131" s="215"/>
      <c r="O131" s="163">
        <v>820</v>
      </c>
    </row>
    <row r="132" spans="3:15" ht="15" customHeight="1" x14ac:dyDescent="0.2">
      <c r="C132" s="191" t="s">
        <v>340</v>
      </c>
      <c r="D132" s="164" t="s">
        <v>76</v>
      </c>
      <c r="E132" s="116" t="s">
        <v>341</v>
      </c>
      <c r="F132" s="162">
        <f t="shared" si="0"/>
        <v>0</v>
      </c>
      <c r="G132" s="192"/>
      <c r="H132" s="192"/>
      <c r="I132" s="192"/>
      <c r="J132" s="192"/>
      <c r="K132" s="203"/>
      <c r="L132" s="215"/>
      <c r="O132" s="163">
        <v>830</v>
      </c>
    </row>
    <row r="133" spans="3:15" ht="15" customHeight="1" x14ac:dyDescent="0.2">
      <c r="C133" s="191" t="s">
        <v>342</v>
      </c>
      <c r="D133" s="164" t="s">
        <v>256</v>
      </c>
      <c r="E133" s="116" t="s">
        <v>343</v>
      </c>
      <c r="F133" s="162">
        <f t="shared" si="0"/>
        <v>9371.4169999999995</v>
      </c>
      <c r="G133" s="193">
        <f>G134+G136</f>
        <v>7195.5739999999996</v>
      </c>
      <c r="H133" s="193">
        <f>H134+H136</f>
        <v>0</v>
      </c>
      <c r="I133" s="193">
        <f>I134+I136</f>
        <v>2175.8319999999999</v>
      </c>
      <c r="J133" s="193">
        <f>J134+J136</f>
        <v>1.0999999999999999E-2</v>
      </c>
      <c r="K133" s="203"/>
      <c r="L133" s="215"/>
      <c r="O133" s="196"/>
    </row>
    <row r="134" spans="3:15" ht="15" customHeight="1" x14ac:dyDescent="0.2">
      <c r="C134" s="191" t="s">
        <v>344</v>
      </c>
      <c r="D134" s="186" t="s">
        <v>345</v>
      </c>
      <c r="E134" s="116" t="s">
        <v>346</v>
      </c>
      <c r="F134" s="162">
        <f t="shared" si="0"/>
        <v>9371.4169999999995</v>
      </c>
      <c r="G134" s="192">
        <v>7195.5739999999996</v>
      </c>
      <c r="H134" s="192"/>
      <c r="I134" s="192">
        <v>2175.8319999999999</v>
      </c>
      <c r="J134" s="192">
        <v>1.0999999999999999E-2</v>
      </c>
      <c r="K134" s="203"/>
      <c r="L134" s="215"/>
      <c r="O134" s="163">
        <v>840</v>
      </c>
    </row>
    <row r="135" spans="3:15" ht="15" customHeight="1" x14ac:dyDescent="0.2">
      <c r="C135" s="191" t="s">
        <v>347</v>
      </c>
      <c r="D135" s="187" t="s">
        <v>348</v>
      </c>
      <c r="E135" s="116" t="s">
        <v>349</v>
      </c>
      <c r="F135" s="162">
        <f t="shared" si="0"/>
        <v>0</v>
      </c>
      <c r="G135" s="192"/>
      <c r="H135" s="192"/>
      <c r="I135" s="192"/>
      <c r="J135" s="192"/>
      <c r="K135" s="206"/>
      <c r="L135" s="215"/>
      <c r="O135" s="163">
        <v>850</v>
      </c>
    </row>
    <row r="136" spans="3:15" ht="15" customHeight="1" x14ac:dyDescent="0.2">
      <c r="C136" s="191" t="s">
        <v>350</v>
      </c>
      <c r="D136" s="186" t="s">
        <v>78</v>
      </c>
      <c r="E136" s="116" t="s">
        <v>351</v>
      </c>
      <c r="F136" s="162">
        <f t="shared" si="0"/>
        <v>0</v>
      </c>
      <c r="G136" s="192"/>
      <c r="H136" s="192"/>
      <c r="I136" s="192"/>
      <c r="J136" s="192"/>
      <c r="K136" s="206"/>
      <c r="L136" s="215"/>
      <c r="O136" s="163">
        <v>860</v>
      </c>
    </row>
    <row r="137" spans="3:15" ht="15" customHeight="1" x14ac:dyDescent="0.2">
      <c r="C137" s="191" t="s">
        <v>105</v>
      </c>
      <c r="D137" s="161" t="s">
        <v>352</v>
      </c>
      <c r="E137" s="116" t="s">
        <v>353</v>
      </c>
      <c r="F137" s="162">
        <f t="shared" si="0"/>
        <v>5753.9069999999992</v>
      </c>
      <c r="G137" s="194">
        <f>SUM( G138+G143)</f>
        <v>1394.9169999999999</v>
      </c>
      <c r="H137" s="194">
        <f>SUM( H138+H143)</f>
        <v>0</v>
      </c>
      <c r="I137" s="194">
        <f>SUM( I138+I143)</f>
        <v>4358.99</v>
      </c>
      <c r="J137" s="194">
        <f>SUM( J138+J143)</f>
        <v>0</v>
      </c>
      <c r="K137" s="206"/>
      <c r="L137" s="215"/>
      <c r="O137" s="163"/>
    </row>
    <row r="138" spans="3:15" ht="15" customHeight="1" x14ac:dyDescent="0.2">
      <c r="C138" s="191" t="s">
        <v>354</v>
      </c>
      <c r="D138" s="164" t="s">
        <v>76</v>
      </c>
      <c r="E138" s="116" t="s">
        <v>355</v>
      </c>
      <c r="F138" s="162">
        <f t="shared" ref="F138:F151" si="1">SUM(G138:J138)</f>
        <v>0</v>
      </c>
      <c r="G138" s="194">
        <f>SUM( G139:G140)</f>
        <v>0</v>
      </c>
      <c r="H138" s="194">
        <f>SUM( H139:H140)</f>
        <v>0</v>
      </c>
      <c r="I138" s="194">
        <f>SUM( I139:I140)</f>
        <v>0</v>
      </c>
      <c r="J138" s="194">
        <f>SUM( J139:J140)</f>
        <v>0</v>
      </c>
      <c r="K138" s="206"/>
      <c r="L138" s="215"/>
      <c r="O138" s="163"/>
    </row>
    <row r="139" spans="3:15" ht="15" customHeight="1" x14ac:dyDescent="0.2">
      <c r="C139" s="191" t="s">
        <v>356</v>
      </c>
      <c r="D139" s="186" t="s">
        <v>274</v>
      </c>
      <c r="E139" s="116" t="s">
        <v>357</v>
      </c>
      <c r="F139" s="162">
        <f t="shared" si="1"/>
        <v>0</v>
      </c>
      <c r="G139" s="197"/>
      <c r="H139" s="197"/>
      <c r="I139" s="197"/>
      <c r="J139" s="197"/>
      <c r="K139" s="206"/>
      <c r="L139" s="215"/>
      <c r="O139" s="163"/>
    </row>
    <row r="140" spans="3:15" ht="15" customHeight="1" x14ac:dyDescent="0.2">
      <c r="C140" s="191" t="s">
        <v>358</v>
      </c>
      <c r="D140" s="186" t="s">
        <v>277</v>
      </c>
      <c r="E140" s="116" t="s">
        <v>359</v>
      </c>
      <c r="F140" s="162">
        <f t="shared" si="1"/>
        <v>0</v>
      </c>
      <c r="G140" s="194">
        <f>G141+G142</f>
        <v>0</v>
      </c>
      <c r="H140" s="194">
        <f>H141+H142</f>
        <v>0</v>
      </c>
      <c r="I140" s="194">
        <f>I141+I142</f>
        <v>0</v>
      </c>
      <c r="J140" s="194">
        <f>J141+J142</f>
        <v>0</v>
      </c>
      <c r="K140" s="206"/>
      <c r="L140" s="215"/>
      <c r="O140" s="163"/>
    </row>
    <row r="141" spans="3:15" ht="15" customHeight="1" x14ac:dyDescent="0.2">
      <c r="C141" s="191" t="s">
        <v>360</v>
      </c>
      <c r="D141" s="187" t="s">
        <v>283</v>
      </c>
      <c r="E141" s="116" t="s">
        <v>361</v>
      </c>
      <c r="F141" s="162">
        <f t="shared" si="1"/>
        <v>0</v>
      </c>
      <c r="G141" s="197"/>
      <c r="H141" s="197"/>
      <c r="I141" s="197"/>
      <c r="J141" s="197"/>
      <c r="K141" s="206"/>
      <c r="L141" s="215"/>
      <c r="O141" s="163">
        <v>870</v>
      </c>
    </row>
    <row r="142" spans="3:15" ht="15" customHeight="1" x14ac:dyDescent="0.2">
      <c r="C142" s="191" t="s">
        <v>362</v>
      </c>
      <c r="D142" s="187" t="s">
        <v>363</v>
      </c>
      <c r="E142" s="116" t="s">
        <v>364</v>
      </c>
      <c r="F142" s="162">
        <f t="shared" si="1"/>
        <v>0</v>
      </c>
      <c r="G142" s="197"/>
      <c r="H142" s="197"/>
      <c r="I142" s="197"/>
      <c r="J142" s="197"/>
      <c r="K142" s="206"/>
      <c r="L142" s="215"/>
      <c r="O142" s="163">
        <v>880</v>
      </c>
    </row>
    <row r="143" spans="3:15" ht="15" customHeight="1" x14ac:dyDescent="0.2">
      <c r="C143" s="191" t="s">
        <v>365</v>
      </c>
      <c r="D143" s="164" t="s">
        <v>315</v>
      </c>
      <c r="E143" s="116" t="s">
        <v>366</v>
      </c>
      <c r="F143" s="162">
        <f t="shared" si="1"/>
        <v>5753.9069999999992</v>
      </c>
      <c r="G143" s="194">
        <f>G144+G146</f>
        <v>1394.9169999999999</v>
      </c>
      <c r="H143" s="194">
        <f>H144+H146</f>
        <v>0</v>
      </c>
      <c r="I143" s="194">
        <f>I144+I146</f>
        <v>4358.99</v>
      </c>
      <c r="J143" s="194">
        <f>J144+J146</f>
        <v>0</v>
      </c>
      <c r="K143" s="206"/>
      <c r="L143" s="215"/>
      <c r="O143" s="163"/>
    </row>
    <row r="144" spans="3:15" ht="15" customHeight="1" x14ac:dyDescent="0.2">
      <c r="C144" s="191" t="s">
        <v>367</v>
      </c>
      <c r="D144" s="186" t="s">
        <v>345</v>
      </c>
      <c r="E144" s="116" t="s">
        <v>368</v>
      </c>
      <c r="F144" s="162">
        <f t="shared" si="1"/>
        <v>5753.9069999999992</v>
      </c>
      <c r="G144" s="192">
        <v>1394.9169999999999</v>
      </c>
      <c r="H144" s="192"/>
      <c r="I144" s="192">
        <v>4358.99</v>
      </c>
      <c r="J144" s="192"/>
      <c r="K144" s="206"/>
      <c r="L144" s="215"/>
      <c r="O144" s="163">
        <v>890</v>
      </c>
    </row>
    <row r="145" spans="3:18" ht="15" customHeight="1" x14ac:dyDescent="0.2">
      <c r="C145" s="191" t="s">
        <v>369</v>
      </c>
      <c r="D145" s="187" t="s">
        <v>348</v>
      </c>
      <c r="E145" s="116" t="s">
        <v>370</v>
      </c>
      <c r="F145" s="162">
        <f t="shared" si="1"/>
        <v>0</v>
      </c>
      <c r="G145" s="192"/>
      <c r="H145" s="192"/>
      <c r="I145" s="192"/>
      <c r="J145" s="192"/>
      <c r="K145" s="206"/>
      <c r="L145" s="215"/>
      <c r="O145" s="163">
        <v>900</v>
      </c>
    </row>
    <row r="146" spans="3:18" ht="15" customHeight="1" x14ac:dyDescent="0.2">
      <c r="C146" s="191" t="s">
        <v>371</v>
      </c>
      <c r="D146" s="186" t="s">
        <v>78</v>
      </c>
      <c r="E146" s="116" t="s">
        <v>372</v>
      </c>
      <c r="F146" s="162">
        <f t="shared" si="1"/>
        <v>0</v>
      </c>
      <c r="G146" s="198"/>
      <c r="H146" s="198"/>
      <c r="I146" s="198"/>
      <c r="J146" s="198"/>
      <c r="K146" s="206"/>
      <c r="L146" s="215"/>
      <c r="O146" s="163"/>
    </row>
    <row r="147" spans="3:18" ht="15" customHeight="1" x14ac:dyDescent="0.2">
      <c r="C147" s="191" t="s">
        <v>373</v>
      </c>
      <c r="D147" s="161" t="s">
        <v>374</v>
      </c>
      <c r="E147" s="116" t="s">
        <v>375</v>
      </c>
      <c r="F147" s="162">
        <f t="shared" si="1"/>
        <v>0</v>
      </c>
      <c r="G147" s="199">
        <f>SUM( G148:G149)</f>
        <v>0</v>
      </c>
      <c r="H147" s="199">
        <f>SUM( H148:H149)</f>
        <v>0</v>
      </c>
      <c r="I147" s="199">
        <f>SUM( I148:I149)</f>
        <v>0</v>
      </c>
      <c r="J147" s="199">
        <f>SUM( J148:J149)</f>
        <v>0</v>
      </c>
      <c r="K147" s="206"/>
      <c r="L147" s="215"/>
      <c r="O147" s="163"/>
    </row>
    <row r="148" spans="3:18" ht="15" customHeight="1" x14ac:dyDescent="0.2">
      <c r="C148" s="191" t="s">
        <v>376</v>
      </c>
      <c r="D148" s="164" t="s">
        <v>76</v>
      </c>
      <c r="E148" s="116" t="s">
        <v>377</v>
      </c>
      <c r="F148" s="162">
        <f t="shared" si="1"/>
        <v>0</v>
      </c>
      <c r="G148" s="198"/>
      <c r="H148" s="198"/>
      <c r="I148" s="198"/>
      <c r="J148" s="198"/>
      <c r="K148" s="206"/>
      <c r="L148" s="215"/>
      <c r="O148" s="163" t="s">
        <v>382</v>
      </c>
    </row>
    <row r="149" spans="3:18" ht="15" customHeight="1" x14ac:dyDescent="0.2">
      <c r="C149" s="191" t="s">
        <v>378</v>
      </c>
      <c r="D149" s="164" t="s">
        <v>256</v>
      </c>
      <c r="E149" s="116" t="s">
        <v>379</v>
      </c>
      <c r="F149" s="162">
        <f t="shared" si="1"/>
        <v>0</v>
      </c>
      <c r="G149" s="199">
        <f>G150+G151</f>
        <v>0</v>
      </c>
      <c r="H149" s="199">
        <f>H150+H151</f>
        <v>0</v>
      </c>
      <c r="I149" s="199">
        <f>I150+I151</f>
        <v>0</v>
      </c>
      <c r="J149" s="199">
        <f>J150+J151</f>
        <v>0</v>
      </c>
      <c r="K149" s="206"/>
      <c r="L149" s="215"/>
      <c r="O149" s="163" t="s">
        <v>385</v>
      </c>
    </row>
    <row r="150" spans="3:18" x14ac:dyDescent="0.2">
      <c r="C150" s="191" t="s">
        <v>380</v>
      </c>
      <c r="D150" s="186" t="s">
        <v>77</v>
      </c>
      <c r="E150" s="116" t="s">
        <v>381</v>
      </c>
      <c r="F150" s="162">
        <f t="shared" si="1"/>
        <v>0</v>
      </c>
      <c r="G150" s="198"/>
      <c r="H150" s="198"/>
      <c r="I150" s="198"/>
      <c r="J150" s="198"/>
      <c r="K150" s="207"/>
      <c r="L150" s="216"/>
      <c r="M150" s="216"/>
      <c r="N150" s="216"/>
      <c r="O150" s="119"/>
      <c r="P150" s="119"/>
      <c r="Q150" s="117"/>
      <c r="R150" s="117"/>
    </row>
    <row r="151" spans="3:18" ht="12.75" x14ac:dyDescent="0.2">
      <c r="C151" s="191" t="s">
        <v>383</v>
      </c>
      <c r="D151" s="186" t="s">
        <v>78</v>
      </c>
      <c r="E151" s="116" t="s">
        <v>384</v>
      </c>
      <c r="F151" s="162">
        <f t="shared" si="1"/>
        <v>0</v>
      </c>
      <c r="G151" s="198"/>
      <c r="H151" s="198"/>
      <c r="I151" s="198"/>
      <c r="J151" s="200"/>
      <c r="K151" s="208"/>
      <c r="L151" s="217"/>
      <c r="M151" s="217"/>
      <c r="N151" s="217"/>
      <c r="O151" s="119"/>
      <c r="P151" s="119"/>
      <c r="Q151" s="117"/>
      <c r="R151" s="117"/>
    </row>
    <row r="152" spans="3:18" ht="12.75" x14ac:dyDescent="0.2">
      <c r="C152" s="114"/>
      <c r="D152" s="118"/>
      <c r="E152" s="118"/>
      <c r="F152" s="118"/>
      <c r="G152" s="118"/>
      <c r="H152" s="118"/>
      <c r="I152" s="118"/>
      <c r="J152" s="119"/>
      <c r="K152" s="209"/>
      <c r="L152" s="798" t="s">
        <v>79</v>
      </c>
      <c r="M152" s="798"/>
      <c r="N152" s="215"/>
      <c r="O152" s="119"/>
      <c r="P152" s="119"/>
      <c r="Q152" s="117"/>
      <c r="R152" s="117"/>
    </row>
    <row r="153" spans="3:18" ht="12.75" x14ac:dyDescent="0.2">
      <c r="D153" s="121" t="s">
        <v>386</v>
      </c>
      <c r="E153" s="120"/>
      <c r="F153" s="808" t="s">
        <v>1122</v>
      </c>
      <c r="G153" s="727"/>
      <c r="H153" s="727"/>
      <c r="I153" s="727"/>
      <c r="J153" s="727"/>
      <c r="K153" s="205"/>
      <c r="L153" s="215"/>
      <c r="M153" s="215"/>
      <c r="N153" s="215"/>
      <c r="O153" s="119"/>
      <c r="P153" s="119"/>
      <c r="Q153" s="117"/>
      <c r="R153" s="117"/>
    </row>
    <row r="154" spans="3:18" ht="12.75" x14ac:dyDescent="0.2">
      <c r="D154" s="121" t="s">
        <v>387</v>
      </c>
      <c r="E154" s="806" t="str">
        <f>IF([2]Титульный!G46="","",[2]Титульный!G46)</f>
        <v>(34350)3 59 66</v>
      </c>
      <c r="F154" s="806"/>
      <c r="G154" s="806"/>
      <c r="H154" s="120"/>
      <c r="I154" s="121" t="s">
        <v>1261</v>
      </c>
      <c r="J154" s="123"/>
      <c r="K154" s="205"/>
      <c r="L154" s="215"/>
      <c r="M154" s="215"/>
      <c r="N154" s="215"/>
      <c r="O154" s="119"/>
      <c r="P154" s="119"/>
      <c r="Q154" s="117"/>
      <c r="R154" s="117"/>
    </row>
    <row r="155" spans="3:18" ht="12.75" x14ac:dyDescent="0.2">
      <c r="D155" s="120" t="s">
        <v>388</v>
      </c>
      <c r="E155" s="807" t="s">
        <v>80</v>
      </c>
      <c r="F155" s="807"/>
      <c r="G155" s="807"/>
      <c r="H155" s="120"/>
      <c r="I155" s="122" t="s">
        <v>81</v>
      </c>
      <c r="J155" s="122"/>
      <c r="K155" s="205"/>
      <c r="L155" s="215"/>
      <c r="M155" s="215"/>
      <c r="N155" s="215"/>
      <c r="O155" s="119"/>
      <c r="P155" s="119"/>
      <c r="Q155" s="117"/>
      <c r="R155" s="117"/>
    </row>
    <row r="156" spans="3:18" x14ac:dyDescent="0.2">
      <c r="D156" s="119"/>
      <c r="E156" s="119"/>
      <c r="F156" s="119"/>
      <c r="G156" s="119"/>
      <c r="H156" s="119"/>
      <c r="I156" s="119"/>
      <c r="J156" s="119"/>
      <c r="K156" s="207"/>
      <c r="L156" s="216"/>
      <c r="M156" s="216"/>
      <c r="N156" s="216"/>
      <c r="O156" s="119"/>
      <c r="P156" s="119"/>
      <c r="Q156" s="117"/>
      <c r="R156" s="117"/>
    </row>
    <row r="157" spans="3:18" x14ac:dyDescent="0.2">
      <c r="D157" s="119"/>
      <c r="E157" s="119"/>
      <c r="F157" s="119"/>
      <c r="G157" s="119"/>
      <c r="H157" s="119"/>
      <c r="I157" s="119"/>
      <c r="J157" s="119"/>
      <c r="K157" s="207"/>
      <c r="L157" s="216"/>
      <c r="M157" s="216"/>
      <c r="N157" s="216"/>
      <c r="O157" s="119"/>
      <c r="P157" s="119"/>
      <c r="Q157" s="117"/>
      <c r="R157" s="117"/>
    </row>
    <row r="158" spans="3:18" x14ac:dyDescent="0.2">
      <c r="D158" s="119"/>
      <c r="E158" s="119"/>
      <c r="F158" s="119"/>
      <c r="G158" s="119"/>
      <c r="H158" s="119"/>
      <c r="I158" s="119"/>
      <c r="J158" s="119"/>
      <c r="K158" s="207"/>
      <c r="L158" s="216"/>
      <c r="M158" s="216"/>
      <c r="N158" s="216"/>
      <c r="O158" s="119"/>
      <c r="P158" s="119"/>
      <c r="Q158" s="117"/>
      <c r="R158" s="117"/>
    </row>
    <row r="159" spans="3:18" x14ac:dyDescent="0.2">
      <c r="D159" s="119"/>
      <c r="E159" s="119"/>
      <c r="F159" s="119"/>
      <c r="G159" s="119"/>
      <c r="H159" s="119"/>
      <c r="I159" s="119"/>
      <c r="J159" s="119"/>
      <c r="K159" s="207"/>
      <c r="L159" s="216"/>
      <c r="M159" s="216"/>
      <c r="N159" s="216"/>
      <c r="O159" s="119"/>
      <c r="P159" s="119"/>
      <c r="Q159" s="117"/>
      <c r="R159" s="117"/>
    </row>
    <row r="160" spans="3:18" x14ac:dyDescent="0.2">
      <c r="D160" s="119"/>
      <c r="E160" s="119"/>
      <c r="F160" s="119"/>
      <c r="G160" s="119"/>
      <c r="H160" s="119"/>
      <c r="I160" s="119"/>
      <c r="J160" s="119"/>
      <c r="K160" s="207"/>
      <c r="L160" s="216"/>
      <c r="M160" s="216"/>
      <c r="N160" s="216"/>
      <c r="O160" s="119"/>
      <c r="P160" s="119"/>
      <c r="Q160" s="117"/>
      <c r="R160" s="117"/>
    </row>
    <row r="161" spans="4:18" x14ac:dyDescent="0.2">
      <c r="D161" s="119"/>
      <c r="E161" s="119"/>
      <c r="F161" s="119"/>
      <c r="G161" s="119"/>
      <c r="H161" s="119"/>
      <c r="I161" s="119"/>
      <c r="J161" s="119"/>
      <c r="K161" s="207"/>
      <c r="L161" s="216"/>
      <c r="M161" s="216"/>
      <c r="N161" s="216"/>
      <c r="O161" s="119"/>
      <c r="P161" s="119"/>
      <c r="Q161" s="117"/>
      <c r="R161" s="117"/>
    </row>
    <row r="162" spans="4:18" x14ac:dyDescent="0.2">
      <c r="D162" s="119"/>
      <c r="E162" s="119"/>
      <c r="F162" s="119"/>
      <c r="G162" s="119"/>
      <c r="H162" s="119"/>
      <c r="I162" s="119"/>
      <c r="J162" s="119"/>
      <c r="K162" s="207"/>
      <c r="L162" s="216"/>
      <c r="M162" s="216"/>
      <c r="N162" s="216"/>
      <c r="O162" s="119"/>
      <c r="P162" s="119"/>
      <c r="Q162" s="117"/>
      <c r="R162" s="117"/>
    </row>
    <row r="163" spans="4:18" x14ac:dyDescent="0.2">
      <c r="D163" s="119"/>
      <c r="E163" s="119"/>
      <c r="F163" s="119"/>
      <c r="G163" s="119"/>
      <c r="H163" s="119"/>
      <c r="I163" s="119"/>
      <c r="J163" s="119"/>
      <c r="K163" s="207"/>
      <c r="L163" s="216"/>
      <c r="M163" s="216"/>
      <c r="N163" s="216"/>
      <c r="O163" s="119"/>
      <c r="P163" s="119"/>
      <c r="Q163" s="117"/>
      <c r="R163" s="117"/>
    </row>
    <row r="164" spans="4:18" x14ac:dyDescent="0.2">
      <c r="D164" s="119"/>
      <c r="E164" s="119"/>
      <c r="F164" s="119"/>
      <c r="G164" s="119"/>
      <c r="H164" s="119"/>
      <c r="I164" s="119"/>
      <c r="J164" s="119"/>
      <c r="K164" s="207"/>
      <c r="L164" s="216"/>
      <c r="M164" s="216"/>
      <c r="N164" s="216"/>
      <c r="O164" s="119"/>
      <c r="P164" s="119"/>
      <c r="Q164" s="117"/>
      <c r="R164" s="117"/>
    </row>
    <row r="165" spans="4:18" x14ac:dyDescent="0.2">
      <c r="D165" s="119"/>
      <c r="E165" s="119"/>
      <c r="F165" s="119"/>
      <c r="G165" s="119"/>
      <c r="H165" s="119"/>
      <c r="I165" s="119"/>
      <c r="J165" s="119"/>
      <c r="K165" s="207"/>
      <c r="L165" s="216"/>
      <c r="M165" s="216"/>
      <c r="N165" s="216"/>
      <c r="O165" s="119"/>
      <c r="P165" s="119"/>
      <c r="Q165" s="117"/>
      <c r="R165" s="117"/>
    </row>
    <row r="166" spans="4:18" x14ac:dyDescent="0.2">
      <c r="D166" s="119"/>
      <c r="E166" s="119"/>
      <c r="F166" s="119"/>
      <c r="G166" s="119"/>
      <c r="H166" s="119"/>
      <c r="I166" s="119"/>
      <c r="J166" s="119"/>
      <c r="K166" s="207"/>
      <c r="L166" s="216"/>
      <c r="M166" s="216"/>
      <c r="N166" s="216"/>
      <c r="O166" s="119"/>
      <c r="P166" s="119"/>
      <c r="Q166" s="117"/>
      <c r="R166" s="117"/>
    </row>
    <row r="167" spans="4:18" x14ac:dyDescent="0.2">
      <c r="D167" s="119"/>
      <c r="E167" s="119"/>
      <c r="F167" s="119"/>
      <c r="G167" s="119"/>
      <c r="H167" s="119"/>
      <c r="I167" s="119"/>
      <c r="J167" s="119"/>
      <c r="K167" s="207"/>
      <c r="L167" s="216"/>
      <c r="M167" s="216"/>
      <c r="N167" s="216"/>
      <c r="O167" s="119"/>
      <c r="P167" s="119"/>
      <c r="Q167" s="117"/>
      <c r="R167" s="117"/>
    </row>
    <row r="168" spans="4:18" x14ac:dyDescent="0.2">
      <c r="D168" s="119"/>
      <c r="E168" s="119"/>
      <c r="F168" s="119"/>
      <c r="G168" s="119"/>
      <c r="H168" s="119"/>
      <c r="I168" s="119"/>
      <c r="J168" s="119"/>
      <c r="K168" s="207"/>
      <c r="L168" s="216"/>
      <c r="M168" s="216"/>
      <c r="N168" s="216"/>
      <c r="O168" s="119"/>
      <c r="P168" s="119"/>
      <c r="Q168" s="117"/>
      <c r="R168" s="117"/>
    </row>
    <row r="169" spans="4:18" x14ac:dyDescent="0.2">
      <c r="D169" s="119"/>
      <c r="E169" s="119"/>
      <c r="F169" s="119"/>
      <c r="G169" s="119"/>
      <c r="H169" s="119"/>
      <c r="I169" s="119"/>
      <c r="J169" s="119"/>
      <c r="K169" s="207"/>
      <c r="L169" s="216"/>
      <c r="M169" s="216"/>
      <c r="N169" s="216"/>
      <c r="O169" s="119"/>
      <c r="P169" s="119"/>
      <c r="Q169" s="117"/>
      <c r="R169" s="117"/>
    </row>
    <row r="170" spans="4:18" x14ac:dyDescent="0.2">
      <c r="D170" s="119"/>
      <c r="E170" s="119"/>
      <c r="F170" s="119"/>
      <c r="G170" s="119"/>
      <c r="H170" s="119"/>
      <c r="I170" s="119"/>
      <c r="J170" s="119"/>
      <c r="K170" s="207"/>
      <c r="L170" s="216"/>
      <c r="M170" s="216"/>
      <c r="N170" s="216"/>
      <c r="O170" s="119"/>
      <c r="P170" s="119"/>
      <c r="Q170" s="117"/>
      <c r="R170" s="117"/>
    </row>
    <row r="171" spans="4:18" x14ac:dyDescent="0.2">
      <c r="D171" s="119"/>
      <c r="E171" s="119"/>
      <c r="F171" s="119"/>
      <c r="G171" s="119"/>
      <c r="H171" s="119"/>
      <c r="I171" s="119"/>
      <c r="J171" s="119"/>
      <c r="K171" s="207"/>
      <c r="L171" s="216"/>
      <c r="M171" s="216"/>
      <c r="N171" s="216"/>
      <c r="O171" s="119"/>
      <c r="P171" s="119"/>
      <c r="Q171" s="117"/>
      <c r="R171" s="117"/>
    </row>
    <row r="172" spans="4:18" x14ac:dyDescent="0.2">
      <c r="D172" s="119"/>
      <c r="E172" s="119"/>
      <c r="F172" s="119"/>
      <c r="G172" s="119"/>
      <c r="H172" s="119"/>
      <c r="I172" s="119"/>
      <c r="J172" s="119"/>
      <c r="K172" s="207"/>
      <c r="L172" s="216"/>
      <c r="M172" s="216"/>
      <c r="N172" s="216"/>
      <c r="O172" s="119"/>
      <c r="P172" s="119"/>
      <c r="Q172" s="117"/>
      <c r="R172" s="117"/>
    </row>
    <row r="173" spans="4:18" x14ac:dyDescent="0.2">
      <c r="D173" s="119"/>
      <c r="E173" s="119"/>
      <c r="F173" s="119"/>
      <c r="G173" s="119"/>
      <c r="H173" s="119"/>
      <c r="I173" s="119"/>
      <c r="J173" s="119"/>
      <c r="K173" s="207"/>
      <c r="L173" s="216"/>
      <c r="M173" s="216"/>
      <c r="N173" s="216"/>
      <c r="O173" s="119"/>
      <c r="P173" s="119"/>
      <c r="Q173" s="117"/>
      <c r="R173" s="117"/>
    </row>
    <row r="174" spans="4:18" x14ac:dyDescent="0.2">
      <c r="D174" s="119"/>
      <c r="E174" s="119"/>
      <c r="F174" s="119"/>
      <c r="G174" s="119"/>
      <c r="H174" s="119"/>
      <c r="I174" s="119"/>
      <c r="J174" s="119"/>
      <c r="K174" s="207"/>
      <c r="L174" s="216"/>
      <c r="M174" s="216"/>
      <c r="N174" s="216"/>
      <c r="O174" s="119"/>
      <c r="P174" s="119"/>
      <c r="Q174" s="117"/>
      <c r="R174" s="117"/>
    </row>
    <row r="175" spans="4:18" x14ac:dyDescent="0.2">
      <c r="D175" s="119"/>
      <c r="E175" s="119"/>
      <c r="F175" s="119"/>
      <c r="G175" s="119"/>
      <c r="H175" s="119"/>
      <c r="I175" s="119"/>
      <c r="J175" s="119"/>
      <c r="K175" s="207"/>
      <c r="L175" s="216"/>
      <c r="M175" s="216"/>
      <c r="N175" s="216"/>
      <c r="O175" s="119"/>
      <c r="P175" s="119"/>
      <c r="Q175" s="117"/>
      <c r="R175" s="117"/>
    </row>
    <row r="176" spans="4:18" x14ac:dyDescent="0.2">
      <c r="D176" s="119"/>
      <c r="E176" s="119"/>
      <c r="F176" s="119"/>
      <c r="G176" s="119"/>
      <c r="H176" s="119"/>
      <c r="I176" s="119"/>
      <c r="J176" s="119"/>
      <c r="K176" s="207"/>
      <c r="L176" s="216"/>
      <c r="M176" s="216"/>
      <c r="N176" s="216"/>
      <c r="O176" s="119"/>
      <c r="P176" s="119"/>
      <c r="Q176" s="117"/>
      <c r="R176" s="117"/>
    </row>
    <row r="177" spans="4:18" x14ac:dyDescent="0.2">
      <c r="D177" s="119"/>
      <c r="E177" s="119"/>
      <c r="F177" s="119"/>
      <c r="G177" s="119"/>
      <c r="H177" s="119"/>
      <c r="I177" s="119"/>
      <c r="J177" s="119"/>
      <c r="K177" s="207"/>
      <c r="L177" s="216"/>
      <c r="M177" s="216"/>
      <c r="N177" s="216"/>
      <c r="O177" s="119"/>
      <c r="P177" s="119"/>
      <c r="Q177" s="117"/>
      <c r="R177" s="117"/>
    </row>
    <row r="178" spans="4:18" x14ac:dyDescent="0.2">
      <c r="D178" s="119"/>
      <c r="E178" s="119"/>
      <c r="F178" s="119"/>
      <c r="G178" s="119"/>
      <c r="H178" s="119"/>
      <c r="I178" s="119"/>
      <c r="J178" s="119"/>
      <c r="K178" s="207"/>
      <c r="L178" s="216"/>
      <c r="M178" s="216"/>
      <c r="N178" s="216"/>
      <c r="O178" s="119"/>
      <c r="P178" s="119"/>
      <c r="Q178" s="117"/>
      <c r="R178" s="117"/>
    </row>
    <row r="179" spans="4:18" x14ac:dyDescent="0.2">
      <c r="D179" s="119"/>
      <c r="E179" s="119"/>
      <c r="F179" s="119"/>
      <c r="G179" s="119"/>
      <c r="H179" s="119"/>
      <c r="I179" s="119"/>
      <c r="J179" s="119"/>
      <c r="K179" s="207"/>
      <c r="L179" s="216"/>
      <c r="M179" s="216"/>
      <c r="N179" s="216"/>
      <c r="O179" s="119"/>
      <c r="P179" s="119"/>
      <c r="Q179" s="117"/>
      <c r="R179" s="117"/>
    </row>
    <row r="180" spans="4:18" x14ac:dyDescent="0.2">
      <c r="D180" s="119"/>
      <c r="E180" s="119"/>
      <c r="F180" s="119"/>
      <c r="G180" s="119"/>
      <c r="H180" s="119"/>
      <c r="I180" s="119"/>
      <c r="J180" s="119"/>
      <c r="K180" s="207"/>
      <c r="L180" s="216"/>
      <c r="M180" s="216"/>
      <c r="N180" s="216"/>
      <c r="O180" s="119"/>
      <c r="P180" s="119"/>
      <c r="Q180" s="117"/>
      <c r="R180" s="117"/>
    </row>
    <row r="181" spans="4:18" x14ac:dyDescent="0.2">
      <c r="D181" s="117"/>
      <c r="E181" s="117"/>
      <c r="F181" s="117"/>
      <c r="G181" s="117"/>
      <c r="H181" s="117"/>
      <c r="I181" s="117"/>
      <c r="J181" s="117"/>
      <c r="K181" s="210"/>
      <c r="L181" s="218"/>
      <c r="M181" s="218"/>
      <c r="N181" s="218"/>
      <c r="O181" s="117"/>
      <c r="P181" s="117"/>
      <c r="Q181" s="117"/>
      <c r="R181" s="117"/>
    </row>
    <row r="182" spans="4:18" x14ac:dyDescent="0.2">
      <c r="D182" s="117"/>
      <c r="E182" s="117"/>
      <c r="F182" s="117"/>
      <c r="G182" s="117"/>
      <c r="H182" s="117"/>
      <c r="I182" s="117"/>
      <c r="J182" s="117"/>
      <c r="K182" s="210"/>
      <c r="L182" s="218"/>
      <c r="M182" s="218"/>
      <c r="N182" s="218"/>
      <c r="O182" s="117"/>
      <c r="P182" s="117"/>
      <c r="Q182" s="117"/>
      <c r="R182" s="117"/>
    </row>
    <row r="183" spans="4:18" x14ac:dyDescent="0.2">
      <c r="D183" s="117"/>
      <c r="E183" s="117"/>
      <c r="F183" s="117"/>
      <c r="G183" s="117"/>
      <c r="H183" s="117"/>
      <c r="I183" s="117"/>
      <c r="J183" s="117"/>
      <c r="K183" s="210"/>
      <c r="L183" s="218"/>
      <c r="M183" s="218"/>
      <c r="N183" s="218"/>
      <c r="O183" s="117"/>
      <c r="P183" s="117"/>
      <c r="Q183" s="117"/>
      <c r="R183" s="117"/>
    </row>
    <row r="184" spans="4:18" x14ac:dyDescent="0.2">
      <c r="D184" s="117"/>
      <c r="E184" s="117"/>
      <c r="F184" s="117"/>
      <c r="G184" s="117"/>
      <c r="H184" s="117"/>
      <c r="I184" s="117"/>
      <c r="J184" s="117"/>
      <c r="K184" s="210"/>
      <c r="L184" s="218"/>
      <c r="M184" s="218"/>
      <c r="N184" s="218"/>
      <c r="O184" s="117"/>
      <c r="P184" s="117"/>
      <c r="Q184" s="117"/>
      <c r="R184" s="117"/>
    </row>
  </sheetData>
  <mergeCells count="16">
    <mergeCell ref="E154:G154"/>
    <mergeCell ref="E155:G155"/>
    <mergeCell ref="F153:J153"/>
    <mergeCell ref="C12:C13"/>
    <mergeCell ref="D12:D13"/>
    <mergeCell ref="E12:E13"/>
    <mergeCell ref="C7:D7"/>
    <mergeCell ref="L152:M152"/>
    <mergeCell ref="C9:D9"/>
    <mergeCell ref="F12:F13"/>
    <mergeCell ref="G12:J12"/>
    <mergeCell ref="C15:J15"/>
    <mergeCell ref="C54:J54"/>
    <mergeCell ref="C93:J93"/>
    <mergeCell ref="C97:J97"/>
    <mergeCell ref="C130:J130"/>
  </mergeCells>
  <dataValidations count="2">
    <dataValidation allowBlank="1" showInputMessage="1" promptTitle="Ввод" prompt="Для выбора организации необходимо два раза нажать левую клавишу мыши!" sqref="D20 D42:D43 D59 D81:D82"/>
    <dataValidation type="decimal" allowBlank="1" showErrorMessage="1" errorTitle="Ошибка" error="Допускается ввод только действительных чисел!" sqref="F16:J20 F94:J96 F98:J129 F28:J43 F64:J65 F67:J82 F22:J23 F55:J59 F45:J53 F25:J26 F131:J151 F61:J62 F84:J92">
      <formula1>-9.99999999999999E+23</formula1>
      <formula2>9.99999999999999E+23</formula2>
    </dataValidation>
  </dataValidations>
  <pageMargins left="0.25" right="0.25"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6"/>
  <sheetViews>
    <sheetView view="pageBreakPreview" topLeftCell="A2" zoomScaleSheetLayoutView="100" workbookViewId="0">
      <selection activeCell="A2" sqref="A2:I2"/>
    </sheetView>
  </sheetViews>
  <sheetFormatPr defaultRowHeight="12.75" x14ac:dyDescent="0.2"/>
  <cols>
    <col min="1" max="1" width="9.140625" style="2"/>
    <col min="2" max="2" width="40.7109375" style="4" customWidth="1"/>
    <col min="3" max="3" width="14.85546875" style="4" customWidth="1"/>
    <col min="4" max="4" width="17.7109375" customWidth="1"/>
    <col min="5" max="5" width="11.140625" customWidth="1"/>
    <col min="6" max="6" width="16.7109375" customWidth="1"/>
    <col min="7" max="7" width="15.28515625" customWidth="1"/>
    <col min="8" max="8" width="11.42578125" customWidth="1"/>
    <col min="9" max="9" width="12.85546875" customWidth="1"/>
    <col min="10" max="10" width="12.85546875" hidden="1" customWidth="1"/>
    <col min="11" max="11" width="15.140625" hidden="1" customWidth="1"/>
    <col min="12" max="12" width="12.140625" hidden="1" customWidth="1"/>
    <col min="13" max="13" width="14.7109375" hidden="1" customWidth="1"/>
    <col min="14" max="14" width="12.85546875" hidden="1" customWidth="1"/>
    <col min="15" max="15" width="15.28515625" hidden="1" customWidth="1"/>
    <col min="16" max="16" width="16.7109375" hidden="1" customWidth="1"/>
    <col min="17" max="17" width="12.140625" hidden="1" customWidth="1"/>
    <col min="18" max="18" width="18.140625" hidden="1" customWidth="1"/>
    <col min="19" max="19" width="19.5703125" hidden="1" customWidth="1"/>
    <col min="20" max="20" width="12.85546875" hidden="1" customWidth="1"/>
    <col min="21" max="21" width="15.140625" hidden="1" customWidth="1"/>
    <col min="22" max="22" width="12.140625" hidden="1" customWidth="1"/>
    <col min="23" max="23" width="14.7109375" hidden="1" customWidth="1"/>
    <col min="24" max="24" width="12.85546875" hidden="1" customWidth="1"/>
  </cols>
  <sheetData>
    <row r="1" spans="1:24" ht="13.15" hidden="1" customHeight="1" x14ac:dyDescent="0.2">
      <c r="A1" s="787" t="s">
        <v>390</v>
      </c>
      <c r="B1" s="788"/>
      <c r="C1" s="788"/>
      <c r="D1" s="788"/>
      <c r="E1" s="788"/>
      <c r="F1" s="788"/>
      <c r="G1" s="788"/>
      <c r="H1" s="3"/>
      <c r="I1" s="3"/>
      <c r="J1" s="3"/>
      <c r="K1" s="3"/>
      <c r="L1" s="3"/>
      <c r="M1" s="3"/>
      <c r="N1" s="3"/>
      <c r="O1" s="3"/>
      <c r="P1" s="3"/>
      <c r="Q1" s="3"/>
      <c r="R1" s="3"/>
      <c r="S1" s="3"/>
      <c r="T1" s="3"/>
      <c r="U1" s="3"/>
      <c r="V1" s="3"/>
      <c r="W1" s="3"/>
      <c r="X1" s="3"/>
    </row>
    <row r="2" spans="1:24" ht="23.25" customHeight="1" x14ac:dyDescent="0.2">
      <c r="A2" s="792" t="s">
        <v>975</v>
      </c>
      <c r="B2" s="792"/>
      <c r="C2" s="792"/>
      <c r="D2" s="792"/>
      <c r="E2" s="812"/>
      <c r="F2" s="812"/>
      <c r="G2" s="812"/>
      <c r="H2" s="812"/>
      <c r="I2" s="812"/>
      <c r="J2" s="465"/>
      <c r="K2" s="465"/>
      <c r="L2" s="465"/>
      <c r="M2" s="465"/>
      <c r="N2" s="465"/>
      <c r="O2" s="465"/>
      <c r="P2" s="465"/>
      <c r="Q2" s="465"/>
      <c r="R2" s="465"/>
      <c r="S2" s="465"/>
      <c r="T2" s="465"/>
      <c r="U2" s="465"/>
      <c r="V2" s="465"/>
      <c r="W2" s="465"/>
      <c r="X2" s="465"/>
    </row>
    <row r="3" spans="1:24" ht="42" customHeight="1" x14ac:dyDescent="0.2">
      <c r="A3" s="789" t="s">
        <v>446</v>
      </c>
      <c r="B3" s="813"/>
      <c r="C3" s="813"/>
      <c r="D3" s="813"/>
      <c r="E3" s="813"/>
      <c r="F3" s="813"/>
      <c r="G3" s="813"/>
      <c r="H3" s="813"/>
      <c r="I3" s="813"/>
      <c r="J3" s="465"/>
      <c r="K3" s="465"/>
      <c r="L3" s="465"/>
      <c r="M3" s="465"/>
      <c r="N3" s="465"/>
      <c r="O3" s="465"/>
      <c r="P3" s="465"/>
      <c r="Q3" s="465"/>
      <c r="R3" s="465"/>
      <c r="S3" s="465"/>
      <c r="T3" s="465"/>
      <c r="U3" s="465"/>
      <c r="V3" s="465"/>
      <c r="W3" s="465"/>
      <c r="X3" s="465"/>
    </row>
    <row r="4" spans="1:24" ht="19.5" customHeight="1" x14ac:dyDescent="0.2">
      <c r="A4" s="814"/>
      <c r="B4" s="815"/>
      <c r="C4" s="815"/>
      <c r="D4" s="815"/>
      <c r="E4" s="815"/>
      <c r="F4" s="815"/>
      <c r="G4" s="815"/>
      <c r="H4" s="815"/>
      <c r="I4" s="815"/>
      <c r="J4" s="465"/>
      <c r="K4" s="465"/>
      <c r="L4" s="465"/>
      <c r="M4" s="465"/>
      <c r="N4" s="465"/>
      <c r="O4" s="465"/>
      <c r="P4" s="465"/>
      <c r="Q4" s="465"/>
      <c r="R4" s="465"/>
      <c r="S4" s="465"/>
      <c r="T4" s="465"/>
      <c r="U4" s="465"/>
      <c r="V4" s="465"/>
      <c r="W4" s="465"/>
      <c r="X4" s="465"/>
    </row>
    <row r="5" spans="1:24" ht="19.5" customHeight="1" x14ac:dyDescent="0.2">
      <c r="A5" s="634"/>
      <c r="B5" s="634"/>
      <c r="C5" s="634" t="s">
        <v>1229</v>
      </c>
      <c r="D5" s="634"/>
      <c r="E5" s="635"/>
      <c r="F5" s="635"/>
      <c r="G5" s="635"/>
      <c r="H5" s="635"/>
      <c r="I5" s="635"/>
      <c r="J5" s="465"/>
      <c r="K5" s="465"/>
      <c r="L5" s="465"/>
      <c r="M5" s="465"/>
      <c r="N5" s="465"/>
      <c r="O5" s="465"/>
      <c r="P5" s="465"/>
      <c r="Q5" s="465"/>
      <c r="R5" s="465"/>
      <c r="S5" s="465"/>
      <c r="T5" s="465"/>
      <c r="U5" s="465"/>
      <c r="V5" s="465"/>
      <c r="W5" s="465"/>
      <c r="X5" s="465"/>
    </row>
    <row r="6" spans="1:24" ht="19.5" customHeight="1" thickBot="1" x14ac:dyDescent="0.25">
      <c r="A6" s="634"/>
      <c r="B6" s="634"/>
      <c r="C6" s="634"/>
      <c r="D6" s="634"/>
      <c r="E6" s="635"/>
      <c r="F6" s="635"/>
      <c r="G6" s="561" t="s">
        <v>392</v>
      </c>
      <c r="H6" s="635"/>
      <c r="I6" s="635"/>
      <c r="J6" s="465"/>
      <c r="K6" s="465"/>
      <c r="L6" s="465"/>
      <c r="M6" s="465"/>
      <c r="N6" s="465"/>
      <c r="O6" s="465"/>
      <c r="P6" s="465"/>
      <c r="Q6" s="465"/>
      <c r="R6" s="465"/>
      <c r="S6" s="465"/>
      <c r="T6" s="465"/>
      <c r="U6" s="465"/>
      <c r="V6" s="465"/>
      <c r="W6" s="465"/>
      <c r="X6" s="465"/>
    </row>
    <row r="7" spans="1:24" ht="12" customHeight="1" thickBot="1" x14ac:dyDescent="0.25">
      <c r="A7" s="290" t="s">
        <v>30</v>
      </c>
      <c r="B7" s="281" t="s">
        <v>0</v>
      </c>
      <c r="C7" s="352" t="s">
        <v>1</v>
      </c>
      <c r="D7" s="560" t="s">
        <v>2</v>
      </c>
      <c r="E7" s="274" t="s">
        <v>3</v>
      </c>
      <c r="F7" s="560" t="s">
        <v>4</v>
      </c>
      <c r="G7" s="274" t="s">
        <v>5</v>
      </c>
      <c r="H7" s="636"/>
      <c r="I7" s="636"/>
      <c r="J7" s="3"/>
      <c r="K7" s="3"/>
      <c r="L7" s="3"/>
      <c r="M7" s="3"/>
      <c r="N7" s="3"/>
      <c r="O7" s="3"/>
      <c r="P7" s="3"/>
      <c r="Q7" s="3"/>
      <c r="R7" s="3"/>
      <c r="S7" s="3"/>
      <c r="T7" s="3"/>
      <c r="U7" s="3"/>
      <c r="V7" s="3"/>
      <c r="W7" s="3"/>
      <c r="X7" s="3"/>
    </row>
    <row r="8" spans="1:24" ht="43.9" customHeight="1" thickBot="1" x14ac:dyDescent="0.25">
      <c r="A8" s="349" t="s">
        <v>33</v>
      </c>
      <c r="B8" s="637" t="s">
        <v>393</v>
      </c>
      <c r="C8" s="357">
        <f>D8+F8+G8</f>
        <v>162270.56299999999</v>
      </c>
      <c r="D8" s="273">
        <f>D12+D13</f>
        <v>95526.285999999993</v>
      </c>
      <c r="E8" s="279"/>
      <c r="F8" s="273">
        <f>F12+F13</f>
        <v>66650.259000000005</v>
      </c>
      <c r="G8" s="279">
        <f>G12+G13</f>
        <v>94.018000000000001</v>
      </c>
      <c r="H8" s="259"/>
      <c r="I8" s="259"/>
      <c r="J8" s="247"/>
      <c r="K8" s="56"/>
      <c r="L8" s="56"/>
      <c r="M8" s="56"/>
      <c r="N8" s="68"/>
      <c r="O8" s="11"/>
      <c r="P8" s="58"/>
      <c r="Q8" s="58"/>
      <c r="R8" s="58"/>
      <c r="S8" s="60"/>
      <c r="T8" s="48"/>
      <c r="U8" s="61"/>
      <c r="V8" s="61"/>
      <c r="W8" s="61"/>
      <c r="X8" s="63"/>
    </row>
    <row r="9" spans="1:24" ht="15.75" hidden="1" thickBot="1" x14ac:dyDescent="0.25">
      <c r="A9" s="638"/>
      <c r="B9" s="639"/>
      <c r="C9" s="354"/>
      <c r="D9" s="261"/>
      <c r="E9" s="262"/>
      <c r="F9" s="262"/>
      <c r="G9" s="263"/>
      <c r="H9" s="255"/>
      <c r="I9" s="255"/>
      <c r="J9" s="242"/>
      <c r="K9" s="57"/>
      <c r="L9" s="56"/>
      <c r="M9" s="57"/>
      <c r="N9" s="69"/>
      <c r="O9" s="70"/>
      <c r="P9" s="59"/>
      <c r="Q9" s="71"/>
      <c r="R9" s="59"/>
      <c r="S9" s="59"/>
      <c r="T9" s="44"/>
      <c r="U9" s="62"/>
      <c r="V9" s="61"/>
      <c r="W9" s="62"/>
      <c r="X9" s="62"/>
    </row>
    <row r="10" spans="1:24" ht="15.75" hidden="1" thickBot="1" x14ac:dyDescent="0.25">
      <c r="A10" s="640"/>
      <c r="B10" s="641"/>
      <c r="C10" s="355"/>
      <c r="D10" s="265"/>
      <c r="E10" s="266"/>
      <c r="F10" s="266"/>
      <c r="G10" s="267"/>
      <c r="H10" s="256"/>
      <c r="I10" s="257"/>
      <c r="J10" s="242"/>
      <c r="K10" s="73"/>
      <c r="L10" s="72"/>
      <c r="M10" s="73"/>
      <c r="N10" s="74"/>
      <c r="O10" s="70"/>
      <c r="P10" s="75"/>
      <c r="Q10" s="76"/>
      <c r="R10" s="75"/>
      <c r="S10" s="77"/>
      <c r="T10" s="44"/>
      <c r="U10" s="62"/>
      <c r="V10" s="45"/>
      <c r="W10" s="62"/>
      <c r="X10" s="62"/>
    </row>
    <row r="11" spans="1:24" ht="15.75" hidden="1" thickBot="1" x14ac:dyDescent="0.25">
      <c r="A11" s="642"/>
      <c r="B11" s="643"/>
      <c r="C11" s="358"/>
      <c r="D11" s="295"/>
      <c r="E11" s="296"/>
      <c r="F11" s="296"/>
      <c r="G11" s="297"/>
      <c r="H11" s="258"/>
      <c r="I11" s="256"/>
      <c r="J11" s="243"/>
      <c r="K11" s="12"/>
      <c r="L11" s="12"/>
      <c r="M11" s="78"/>
      <c r="N11" s="42"/>
      <c r="O11" s="43"/>
      <c r="P11" s="79"/>
      <c r="Q11" s="79"/>
      <c r="R11" s="79"/>
      <c r="S11" s="80"/>
      <c r="T11" s="48"/>
      <c r="U11" s="45"/>
      <c r="V11" s="45"/>
      <c r="W11" s="81"/>
      <c r="X11" s="82"/>
    </row>
    <row r="12" spans="1:24" ht="34.15" customHeight="1" thickBot="1" x14ac:dyDescent="0.25">
      <c r="A12" s="644" t="s">
        <v>100</v>
      </c>
      <c r="B12" s="645" t="s">
        <v>396</v>
      </c>
      <c r="C12" s="359">
        <f>D12+F12+G12</f>
        <v>99978.218999999997</v>
      </c>
      <c r="D12" s="275">
        <v>82166.707999999999</v>
      </c>
      <c r="E12" s="341"/>
      <c r="F12" s="275">
        <v>17717.492999999999</v>
      </c>
      <c r="G12" s="275">
        <v>94.018000000000001</v>
      </c>
      <c r="H12" s="258"/>
      <c r="I12" s="256"/>
      <c r="J12" s="243"/>
      <c r="K12" s="247"/>
      <c r="L12" s="247"/>
      <c r="M12" s="78"/>
      <c r="N12" s="342"/>
      <c r="O12" s="43"/>
      <c r="P12" s="343"/>
      <c r="Q12" s="343"/>
      <c r="R12" s="343"/>
      <c r="S12" s="344"/>
      <c r="T12" s="48"/>
      <c r="U12" s="345"/>
      <c r="V12" s="345"/>
      <c r="W12" s="81"/>
      <c r="X12" s="346"/>
    </row>
    <row r="13" spans="1:24" ht="48.6" customHeight="1" thickBot="1" x14ac:dyDescent="0.25">
      <c r="A13" s="646" t="s">
        <v>102</v>
      </c>
      <c r="B13" s="351" t="s">
        <v>1255</v>
      </c>
      <c r="C13" s="353">
        <f>D13+F13</f>
        <v>62292.344000000005</v>
      </c>
      <c r="D13" s="269">
        <v>13359.578</v>
      </c>
      <c r="E13" s="275"/>
      <c r="F13" s="275">
        <v>48932.766000000003</v>
      </c>
      <c r="G13" s="350"/>
      <c r="H13" s="259"/>
      <c r="I13" s="259"/>
      <c r="J13" s="247"/>
      <c r="K13" s="83"/>
      <c r="L13" s="83"/>
      <c r="M13" s="83"/>
      <c r="N13" s="84"/>
      <c r="O13" s="11"/>
      <c r="P13" s="85"/>
      <c r="Q13" s="85"/>
      <c r="R13" s="85"/>
      <c r="S13" s="86"/>
      <c r="T13" s="48"/>
      <c r="U13" s="61"/>
      <c r="V13" s="61"/>
      <c r="W13" s="61"/>
      <c r="X13" s="63"/>
    </row>
    <row r="14" spans="1:24" ht="13.15" customHeight="1" x14ac:dyDescent="0.2">
      <c r="A14" s="562"/>
      <c r="B14" s="563"/>
      <c r="C14" s="633"/>
      <c r="D14" s="446"/>
      <c r="E14" s="446"/>
      <c r="F14" s="446"/>
      <c r="G14" s="446"/>
      <c r="H14" s="564"/>
      <c r="I14" s="564"/>
      <c r="J14" s="243"/>
      <c r="K14" s="14" t="e">
        <f>#REF!-K10-K13</f>
        <v>#REF!</v>
      </c>
      <c r="L14" s="14"/>
      <c r="M14" s="42" t="e">
        <f>#REF!-M10-M13</f>
        <v>#REF!</v>
      </c>
      <c r="N14" s="42" t="e">
        <f>#REF!-N10-N13</f>
        <v>#REF!</v>
      </c>
      <c r="O14" s="47"/>
      <c r="P14" s="79"/>
      <c r="Q14" s="87"/>
      <c r="R14" s="87"/>
      <c r="S14" s="88"/>
      <c r="T14" s="48"/>
      <c r="U14" s="89" t="e">
        <f>#REF!-U10-U13</f>
        <v>#REF!</v>
      </c>
      <c r="V14" s="89"/>
      <c r="W14" s="82" t="e">
        <f>#REF!-W10-W13</f>
        <v>#REF!</v>
      </c>
      <c r="X14" s="82" t="e">
        <f>#REF!-X10-X13</f>
        <v>#REF!</v>
      </c>
    </row>
    <row r="15" spans="1:24" s="25" customFormat="1" x14ac:dyDescent="0.2">
      <c r="A15" s="562"/>
      <c r="B15" s="816"/>
      <c r="C15" s="816"/>
      <c r="D15" s="816"/>
      <c r="E15" s="816"/>
      <c r="F15" s="816"/>
      <c r="G15" s="816"/>
      <c r="H15" s="816"/>
      <c r="I15" s="816"/>
    </row>
    <row r="16" spans="1:24" s="25" customFormat="1" x14ac:dyDescent="0.2">
      <c r="A16" s="562"/>
      <c r="B16" s="816"/>
      <c r="C16" s="816"/>
      <c r="D16" s="816"/>
      <c r="E16" s="816"/>
      <c r="F16" s="816"/>
      <c r="G16" s="816"/>
      <c r="H16" s="816"/>
      <c r="I16" s="816"/>
    </row>
    <row r="17" spans="1:9" s="25" customFormat="1" x14ac:dyDescent="0.2">
      <c r="A17" s="562"/>
      <c r="B17" s="563"/>
      <c r="C17" s="563"/>
      <c r="D17" s="446"/>
      <c r="E17" s="446"/>
      <c r="F17" s="446"/>
      <c r="G17" s="446"/>
      <c r="H17" s="565"/>
      <c r="I17" s="565"/>
    </row>
    <row r="18" spans="1:9" s="25" customFormat="1" x14ac:dyDescent="0.2">
      <c r="A18" s="562"/>
      <c r="B18" s="811"/>
      <c r="C18" s="811"/>
      <c r="D18" s="811"/>
      <c r="E18" s="811"/>
      <c r="F18" s="811"/>
      <c r="G18" s="811"/>
      <c r="H18" s="811"/>
      <c r="I18" s="811"/>
    </row>
    <row r="19" spans="1:9" s="25" customFormat="1" x14ac:dyDescent="0.2">
      <c r="A19" s="562"/>
      <c r="B19" s="811"/>
      <c r="C19" s="811"/>
      <c r="D19" s="811"/>
      <c r="E19" s="811"/>
      <c r="F19" s="811"/>
      <c r="G19" s="811"/>
      <c r="H19" s="811"/>
      <c r="I19" s="811"/>
    </row>
    <row r="20" spans="1:9" s="25" customFormat="1" x14ac:dyDescent="0.2">
      <c r="A20" s="2"/>
      <c r="B20" s="795"/>
      <c r="C20" s="795"/>
      <c r="D20" s="795"/>
      <c r="E20" s="795"/>
      <c r="F20" s="795"/>
      <c r="G20" s="795"/>
      <c r="H20" s="795"/>
      <c r="I20" s="795"/>
    </row>
    <row r="21" spans="1:9" s="25" customFormat="1" x14ac:dyDescent="0.2">
      <c r="A21" s="2"/>
      <c r="B21" s="4"/>
      <c r="C21" s="4"/>
      <c r="D21"/>
      <c r="E21"/>
      <c r="F21"/>
      <c r="G21"/>
    </row>
    <row r="22" spans="1:9" s="25" customFormat="1" x14ac:dyDescent="0.2">
      <c r="A22" s="2"/>
      <c r="B22" s="786"/>
      <c r="C22" s="727"/>
      <c r="D22" s="727"/>
      <c r="E22" s="727"/>
      <c r="F22" s="727"/>
      <c r="G22" s="727"/>
      <c r="H22" s="727"/>
      <c r="I22" s="727"/>
    </row>
    <row r="23" spans="1:9" s="25" customFormat="1" x14ac:dyDescent="0.2">
      <c r="A23" s="2"/>
      <c r="B23" s="727"/>
      <c r="C23" s="727"/>
      <c r="D23" s="727"/>
      <c r="E23" s="727"/>
      <c r="F23" s="727"/>
      <c r="G23" s="727"/>
      <c r="H23" s="727"/>
      <c r="I23" s="727"/>
    </row>
    <row r="24" spans="1:9" s="25" customFormat="1" x14ac:dyDescent="0.2">
      <c r="A24" s="2"/>
      <c r="B24" s="727"/>
      <c r="C24" s="727"/>
      <c r="D24" s="727"/>
      <c r="E24" s="727"/>
      <c r="F24" s="727"/>
      <c r="G24" s="727"/>
      <c r="H24" s="727"/>
      <c r="I24" s="727"/>
    </row>
    <row r="25" spans="1:9" s="25" customFormat="1" x14ac:dyDescent="0.2">
      <c r="A25" s="2"/>
      <c r="B25" s="786"/>
      <c r="C25" s="727"/>
      <c r="D25" s="727"/>
      <c r="E25" s="727"/>
      <c r="F25" s="727"/>
      <c r="G25" s="727"/>
      <c r="H25" s="727"/>
      <c r="I25" s="727"/>
    </row>
    <row r="26" spans="1:9" s="25" customFormat="1" x14ac:dyDescent="0.2">
      <c r="A26" s="2"/>
      <c r="B26" s="727"/>
      <c r="C26" s="727"/>
      <c r="D26" s="727"/>
      <c r="E26" s="727"/>
      <c r="F26" s="727"/>
      <c r="G26" s="727"/>
      <c r="H26" s="727"/>
      <c r="I26" s="727"/>
    </row>
    <row r="27" spans="1:9" s="25" customFormat="1" ht="13.15" hidden="1" customHeight="1" x14ac:dyDescent="0.2">
      <c r="A27" s="2"/>
      <c r="B27" s="727"/>
      <c r="C27" s="727"/>
      <c r="D27" s="727"/>
      <c r="E27" s="727"/>
      <c r="F27" s="727"/>
      <c r="G27" s="727"/>
      <c r="H27" s="727"/>
      <c r="I27" s="727"/>
    </row>
    <row r="28" spans="1:9" s="25" customFormat="1" x14ac:dyDescent="0.2">
      <c r="A28" s="2"/>
      <c r="B28" s="786"/>
      <c r="C28" s="727"/>
      <c r="D28" s="727"/>
      <c r="E28" s="727"/>
      <c r="F28" s="727"/>
      <c r="G28" s="727"/>
      <c r="H28" s="727"/>
      <c r="I28" s="727"/>
    </row>
    <row r="29" spans="1:9" s="25" customFormat="1" ht="13.15" hidden="1" customHeight="1" x14ac:dyDescent="0.2">
      <c r="A29" s="2"/>
      <c r="B29" s="727"/>
      <c r="C29" s="727"/>
      <c r="D29" s="727"/>
      <c r="E29" s="727"/>
      <c r="F29" s="727"/>
      <c r="G29" s="727"/>
      <c r="H29" s="727"/>
      <c r="I29" s="727"/>
    </row>
    <row r="30" spans="1:9" s="25" customFormat="1" ht="13.15" hidden="1" customHeight="1" x14ac:dyDescent="0.2">
      <c r="A30" s="2"/>
      <c r="B30" s="727"/>
      <c r="C30" s="727"/>
      <c r="D30" s="727"/>
      <c r="E30" s="727"/>
      <c r="F30" s="727"/>
      <c r="G30" s="727"/>
      <c r="H30" s="727"/>
      <c r="I30" s="727"/>
    </row>
    <row r="31" spans="1:9" s="25" customFormat="1" x14ac:dyDescent="0.2">
      <c r="A31" s="2"/>
      <c r="B31" s="4"/>
      <c r="C31" s="4"/>
      <c r="D31"/>
      <c r="E31"/>
      <c r="F31"/>
      <c r="G31"/>
    </row>
    <row r="32" spans="1:9" s="25" customFormat="1" x14ac:dyDescent="0.2">
      <c r="A32" s="2"/>
      <c r="B32" s="786"/>
      <c r="C32" s="727"/>
      <c r="D32" s="727"/>
      <c r="E32" s="727"/>
      <c r="F32" s="727"/>
      <c r="G32" s="727"/>
      <c r="H32" s="727"/>
      <c r="I32" s="727"/>
    </row>
    <row r="33" spans="1:9" s="25" customFormat="1" x14ac:dyDescent="0.2">
      <c r="A33" s="2"/>
      <c r="B33" s="727"/>
      <c r="C33" s="727"/>
      <c r="D33" s="727"/>
      <c r="E33" s="727"/>
      <c r="F33" s="727"/>
      <c r="G33" s="727"/>
      <c r="H33" s="727"/>
      <c r="I33" s="727"/>
    </row>
    <row r="34" spans="1:9" s="25" customFormat="1" x14ac:dyDescent="0.2">
      <c r="A34" s="2"/>
      <c r="B34" s="727"/>
      <c r="C34" s="727"/>
      <c r="D34" s="727"/>
      <c r="E34" s="727"/>
      <c r="F34" s="727"/>
      <c r="G34" s="727"/>
      <c r="H34" s="727"/>
      <c r="I34" s="727"/>
    </row>
    <row r="35" spans="1:9" s="25" customFormat="1" x14ac:dyDescent="0.2">
      <c r="A35" s="2"/>
      <c r="B35" s="4"/>
      <c r="C35" s="4"/>
      <c r="D35"/>
      <c r="E35"/>
      <c r="F35"/>
      <c r="G35"/>
    </row>
    <row r="36" spans="1:9" s="25" customFormat="1" x14ac:dyDescent="0.2">
      <c r="A36" s="2"/>
      <c r="B36" s="4"/>
      <c r="C36" s="4"/>
      <c r="D36"/>
      <c r="E36"/>
      <c r="F36"/>
      <c r="G36"/>
    </row>
    <row r="37" spans="1:9" s="25" customFormat="1" x14ac:dyDescent="0.2">
      <c r="A37" s="2"/>
      <c r="B37" s="4"/>
      <c r="C37" s="4"/>
      <c r="D37"/>
      <c r="E37"/>
      <c r="F37"/>
      <c r="G37"/>
    </row>
    <row r="38" spans="1:9" s="25" customFormat="1" x14ac:dyDescent="0.2">
      <c r="A38" s="2"/>
      <c r="B38" s="4"/>
      <c r="C38" s="4"/>
      <c r="D38"/>
      <c r="E38"/>
      <c r="F38"/>
      <c r="G38"/>
    </row>
    <row r="39" spans="1:9" s="25" customFormat="1" x14ac:dyDescent="0.2">
      <c r="A39" s="2"/>
      <c r="B39" s="4"/>
      <c r="C39" s="4"/>
      <c r="D39"/>
      <c r="E39"/>
      <c r="F39"/>
      <c r="G39"/>
    </row>
    <row r="40" spans="1:9" s="25" customFormat="1" x14ac:dyDescent="0.2">
      <c r="A40" s="2"/>
      <c r="B40" s="4"/>
      <c r="C40" s="4"/>
      <c r="D40"/>
      <c r="E40"/>
      <c r="F40"/>
      <c r="G40"/>
    </row>
    <row r="41" spans="1:9" s="25" customFormat="1" x14ac:dyDescent="0.2">
      <c r="A41" s="2"/>
      <c r="B41" s="4"/>
      <c r="C41" s="4"/>
      <c r="D41"/>
      <c r="E41"/>
      <c r="F41"/>
      <c r="G41"/>
    </row>
    <row r="42" spans="1:9" s="25" customFormat="1" x14ac:dyDescent="0.2">
      <c r="A42" s="2"/>
      <c r="B42" s="4"/>
      <c r="C42" s="4"/>
      <c r="D42"/>
      <c r="E42"/>
      <c r="F42"/>
      <c r="G42"/>
    </row>
    <row r="43" spans="1:9" s="25" customFormat="1" x14ac:dyDescent="0.2">
      <c r="A43" s="2"/>
      <c r="B43" s="4"/>
      <c r="C43" s="4"/>
      <c r="D43"/>
      <c r="E43"/>
      <c r="F43"/>
      <c r="G43"/>
    </row>
    <row r="44" spans="1:9" s="25" customFormat="1" x14ac:dyDescent="0.2">
      <c r="A44" s="2"/>
      <c r="B44" s="4"/>
      <c r="C44" s="4"/>
      <c r="D44"/>
      <c r="E44"/>
      <c r="F44"/>
      <c r="G44"/>
    </row>
    <row r="45" spans="1:9" s="25" customFormat="1" x14ac:dyDescent="0.2">
      <c r="A45" s="2"/>
      <c r="B45" s="4"/>
      <c r="C45" s="4"/>
      <c r="D45"/>
      <c r="E45"/>
      <c r="F45"/>
      <c r="G45"/>
    </row>
    <row r="46" spans="1:9" s="25" customFormat="1" x14ac:dyDescent="0.2">
      <c r="A46" s="2"/>
      <c r="B46" s="4"/>
      <c r="C46" s="4"/>
      <c r="D46"/>
      <c r="E46"/>
      <c r="F46"/>
      <c r="G46"/>
    </row>
    <row r="47" spans="1:9" s="25" customFormat="1" x14ac:dyDescent="0.2">
      <c r="A47" s="2"/>
      <c r="B47" s="4"/>
      <c r="C47" s="4"/>
      <c r="D47"/>
      <c r="E47"/>
      <c r="F47"/>
      <c r="G47"/>
    </row>
    <row r="48" spans="1:9" s="25" customFormat="1" x14ac:dyDescent="0.2">
      <c r="A48" s="2"/>
      <c r="B48" s="4"/>
      <c r="C48" s="4"/>
      <c r="D48"/>
      <c r="E48"/>
      <c r="F48"/>
      <c r="G48"/>
    </row>
    <row r="49" spans="1:7" s="25" customFormat="1" x14ac:dyDescent="0.2">
      <c r="A49" s="2"/>
      <c r="B49" s="4"/>
      <c r="C49" s="4"/>
      <c r="D49"/>
      <c r="E49"/>
      <c r="F49"/>
      <c r="G49"/>
    </row>
    <row r="50" spans="1:7" s="25" customFormat="1" x14ac:dyDescent="0.2">
      <c r="A50" s="2"/>
      <c r="B50" s="4"/>
      <c r="C50" s="4"/>
      <c r="D50"/>
      <c r="E50"/>
      <c r="F50"/>
      <c r="G50"/>
    </row>
    <row r="51" spans="1:7" s="25" customFormat="1" x14ac:dyDescent="0.2">
      <c r="A51" s="2"/>
      <c r="B51" s="4"/>
      <c r="C51" s="4"/>
      <c r="D51"/>
      <c r="E51"/>
      <c r="F51"/>
      <c r="G51"/>
    </row>
    <row r="52" spans="1:7" s="25" customFormat="1" x14ac:dyDescent="0.2">
      <c r="A52" s="2"/>
      <c r="B52" s="4"/>
      <c r="C52" s="4"/>
      <c r="D52"/>
      <c r="E52"/>
      <c r="F52"/>
      <c r="G52"/>
    </row>
    <row r="53" spans="1:7" s="25" customFormat="1" x14ac:dyDescent="0.2">
      <c r="A53" s="2"/>
      <c r="B53" s="4"/>
      <c r="C53" s="4"/>
      <c r="D53"/>
      <c r="E53"/>
      <c r="F53"/>
      <c r="G53"/>
    </row>
    <row r="54" spans="1:7" s="25" customFormat="1" x14ac:dyDescent="0.2">
      <c r="A54" s="2"/>
      <c r="B54" s="4"/>
      <c r="C54" s="4"/>
      <c r="D54"/>
      <c r="E54"/>
      <c r="F54"/>
      <c r="G54"/>
    </row>
    <row r="55" spans="1:7" s="25" customFormat="1" x14ac:dyDescent="0.2">
      <c r="A55" s="2"/>
      <c r="B55" s="4"/>
      <c r="C55" s="4"/>
      <c r="D55"/>
      <c r="E55"/>
      <c r="F55"/>
      <c r="G55"/>
    </row>
    <row r="56" spans="1:7" s="25" customFormat="1" x14ac:dyDescent="0.2">
      <c r="A56" s="2"/>
      <c r="B56" s="4"/>
      <c r="C56" s="4"/>
      <c r="D56"/>
      <c r="E56"/>
      <c r="F56"/>
      <c r="G56"/>
    </row>
  </sheetData>
  <mergeCells count="11">
    <mergeCell ref="B20:I20"/>
    <mergeCell ref="B22:I24"/>
    <mergeCell ref="B25:I27"/>
    <mergeCell ref="B28:I30"/>
    <mergeCell ref="B32:I34"/>
    <mergeCell ref="B18:I19"/>
    <mergeCell ref="A1:G1"/>
    <mergeCell ref="A2:I2"/>
    <mergeCell ref="A3:I3"/>
    <mergeCell ref="A4:I4"/>
    <mergeCell ref="B15:I16"/>
  </mergeCells>
  <dataValidations count="1">
    <dataValidation type="decimal" allowBlank="1" showInputMessage="1" showErrorMessage="1" error="Ввведеное значение неверно" sqref="K13:N13 U13:X13 P13:S13 U10 W10:X10 F13:I13 K8:N9 U8:X9 P8:S9 F8:I9">
      <formula1>-1000000000000000</formula1>
      <formula2>1000000000000000</formula2>
    </dataValidation>
  </dataValidations>
  <pageMargins left="0.7" right="0.7" top="0.75" bottom="0.75" header="0.3" footer="0.3"/>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26</vt:i4>
      </vt:variant>
      <vt:variant>
        <vt:lpstr>Именованные диапазоны</vt:lpstr>
      </vt:variant>
      <vt:variant>
        <vt:i4>14</vt:i4>
      </vt:variant>
    </vt:vector>
  </HeadingPairs>
  <TitlesOfParts>
    <vt:vector size="40" baseType="lpstr">
      <vt:lpstr>Информация 2020 год</vt:lpstr>
      <vt:lpstr>п.19 а 2020 год </vt:lpstr>
      <vt:lpstr>п.19 а 2021 год</vt:lpstr>
      <vt:lpstr>п. 19 а тех присоединение</vt:lpstr>
      <vt:lpstr>п. 19 б) </vt:lpstr>
      <vt:lpstr>П 19 г) Баланс эл. энергии</vt:lpstr>
      <vt:lpstr>П 19 г) Баланс эл.мощности</vt:lpstr>
      <vt:lpstr>П. 19 г) об отпуске эл.энергии</vt:lpstr>
      <vt:lpstr>П 19 г) Объем передачи</vt:lpstr>
      <vt:lpstr>П. 19 г) Потери в сети</vt:lpstr>
      <vt:lpstr>П.19г) Затраты на оплату потерь</vt:lpstr>
      <vt:lpstr>П. 19 г) зоны деятельности</vt:lpstr>
      <vt:lpstr>П.19 г) Тех. состояние сетей</vt:lpstr>
      <vt:lpstr>П.19 г) о свободной мощности</vt:lpstr>
      <vt:lpstr>П.19 г) Планы ремонтов</vt:lpstr>
      <vt:lpstr>П.19 д) Тех. присоединение</vt:lpstr>
      <vt:lpstr>П.19 е) Резервируемая мощность</vt:lpstr>
      <vt:lpstr>П.19 з) условия договоров</vt:lpstr>
      <vt:lpstr>П. 19 з) типовые формы</vt:lpstr>
      <vt:lpstr>П.19 и) Тех. присоединение</vt:lpstr>
      <vt:lpstr>П.19 к) Тех. присоединение </vt:lpstr>
      <vt:lpstr>П.19 л) Тех. присоединение</vt:lpstr>
      <vt:lpstr>П.19 м) н) Инвестиции</vt:lpstr>
      <vt:lpstr>П.19о) способы приобретения</vt:lpstr>
      <vt:lpstr>П.19 о) Приобретение эл. энерги</vt:lpstr>
      <vt:lpstr>П. 19 п, р, с, т, у))</vt:lpstr>
      <vt:lpstr>'П. 19 з) типовые формы'!sub_1</vt:lpstr>
      <vt:lpstr>'П. 19 з) типовые формы'!sub_2</vt:lpstr>
      <vt:lpstr>'П. 19 з) типовые формы'!sub_3</vt:lpstr>
      <vt:lpstr>'П. 19 з) типовые формы'!sub_4</vt:lpstr>
      <vt:lpstr>'П. 19 з) типовые формы'!sub_5</vt:lpstr>
      <vt:lpstr>'П. 19 з) типовые формы'!sub_6</vt:lpstr>
      <vt:lpstr>'П. 19 з) типовые формы'!sub_7</vt:lpstr>
      <vt:lpstr>'П. 19 з) типовые формы'!sub_8</vt:lpstr>
      <vt:lpstr>'П 19 г) Баланс эл. энергии'!Область_печати</vt:lpstr>
      <vt:lpstr>'П 19 г) Объем передачи'!Область_печати</vt:lpstr>
      <vt:lpstr>'П. 19 г) Потери в сети'!Область_печати</vt:lpstr>
      <vt:lpstr>'П. 19 з) типовые формы'!Область_печати</vt:lpstr>
      <vt:lpstr>'п.19 а 2020 год '!Область_печати</vt:lpstr>
      <vt:lpstr>'п.19 а 2021 год'!Область_печати</vt:lpstr>
    </vt:vector>
  </TitlesOfParts>
  <Company>сеы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KuznetsovaNN</dc:creator>
  <cp:lastModifiedBy>StakheevaNV</cp:lastModifiedBy>
  <cp:lastPrinted>2021-02-17T11:14:10Z</cp:lastPrinted>
  <dcterms:created xsi:type="dcterms:W3CDTF">2010-09-10T08:26:54Z</dcterms:created>
  <dcterms:modified xsi:type="dcterms:W3CDTF">2021-02-20T06:21:12Z</dcterms:modified>
</cp:coreProperties>
</file>